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"/>
  </bookViews>
  <sheets>
    <sheet name="Титульный" sheetId="5" r:id="rId1"/>
    <sheet name="2 вариант 7-11" sheetId="7" r:id="rId2"/>
  </sheets>
  <definedNames>
    <definedName name="_xlnm.Print_Area" localSheetId="1">'2 вариант 7-11'!$A$1:$P$160</definedName>
  </definedNames>
  <calcPr calcId="125725"/>
</workbook>
</file>

<file path=xl/calcChain.xml><?xml version="1.0" encoding="utf-8"?>
<calcChain xmlns="http://schemas.openxmlformats.org/spreadsheetml/2006/main">
  <c r="G159" i="7"/>
  <c r="H32"/>
  <c r="H33"/>
  <c r="H31"/>
  <c r="H66"/>
  <c r="H30"/>
  <c r="H65" l="1"/>
  <c r="H64"/>
  <c r="H95" l="1"/>
  <c r="H143"/>
  <c r="H142"/>
  <c r="H129"/>
  <c r="H128"/>
  <c r="H116"/>
  <c r="H119"/>
  <c r="H118"/>
  <c r="H109"/>
  <c r="H108"/>
  <c r="H85"/>
  <c r="H54"/>
  <c r="H43"/>
  <c r="H45"/>
  <c r="H21"/>
  <c r="H8"/>
  <c r="H9" l="1"/>
  <c r="H117" l="1"/>
  <c r="H107"/>
  <c r="H105"/>
  <c r="F99"/>
  <c r="G99"/>
  <c r="H96"/>
  <c r="H94"/>
  <c r="H88"/>
  <c r="H87"/>
  <c r="H86"/>
  <c r="H84"/>
  <c r="H83"/>
  <c r="H13"/>
  <c r="H67"/>
  <c r="H52"/>
  <c r="H99" l="1"/>
  <c r="H55"/>
  <c r="H53"/>
  <c r="H44"/>
  <c r="H42"/>
  <c r="H41"/>
  <c r="H34" l="1"/>
  <c r="H20"/>
  <c r="H22"/>
  <c r="H11"/>
  <c r="H10"/>
  <c r="F135" l="1"/>
  <c r="G135"/>
  <c r="H135"/>
  <c r="I135"/>
  <c r="J135"/>
  <c r="K135"/>
  <c r="L135"/>
  <c r="M135"/>
  <c r="N135"/>
  <c r="O135"/>
  <c r="P135"/>
  <c r="E135"/>
  <c r="F111" l="1"/>
  <c r="G111"/>
  <c r="H111"/>
  <c r="I111"/>
  <c r="J111"/>
  <c r="K111"/>
  <c r="L111"/>
  <c r="M111"/>
  <c r="N111"/>
  <c r="O111"/>
  <c r="P111"/>
  <c r="E111"/>
  <c r="E99"/>
  <c r="F89"/>
  <c r="G89"/>
  <c r="H89"/>
  <c r="I89"/>
  <c r="J89"/>
  <c r="K89"/>
  <c r="L89"/>
  <c r="M89"/>
  <c r="N89"/>
  <c r="O89"/>
  <c r="P89"/>
  <c r="E89"/>
  <c r="F70"/>
  <c r="G70"/>
  <c r="H70"/>
  <c r="I70"/>
  <c r="J70"/>
  <c r="K70"/>
  <c r="L70"/>
  <c r="M70"/>
  <c r="N70"/>
  <c r="O70"/>
  <c r="P70"/>
  <c r="E70"/>
  <c r="F58"/>
  <c r="G58"/>
  <c r="H58"/>
  <c r="I58"/>
  <c r="J58"/>
  <c r="K58"/>
  <c r="L58"/>
  <c r="M58"/>
  <c r="N58"/>
  <c r="O58"/>
  <c r="P58"/>
  <c r="E58"/>
  <c r="F47"/>
  <c r="G47"/>
  <c r="H47"/>
  <c r="I47"/>
  <c r="J47"/>
  <c r="K47"/>
  <c r="L47"/>
  <c r="M47"/>
  <c r="N47"/>
  <c r="O47"/>
  <c r="P47"/>
  <c r="E47"/>
  <c r="F36"/>
  <c r="G36"/>
  <c r="H36"/>
  <c r="I36"/>
  <c r="J36"/>
  <c r="K36"/>
  <c r="L36"/>
  <c r="M36"/>
  <c r="N36"/>
  <c r="O36"/>
  <c r="P36"/>
  <c r="E36"/>
  <c r="F25"/>
  <c r="G25"/>
  <c r="H25"/>
  <c r="I25"/>
  <c r="J25"/>
  <c r="K25"/>
  <c r="L25"/>
  <c r="M25"/>
  <c r="N25"/>
  <c r="O25"/>
  <c r="P25"/>
  <c r="E25"/>
  <c r="F15"/>
  <c r="G15"/>
  <c r="G75" s="1"/>
  <c r="H15"/>
  <c r="I15"/>
  <c r="I75" s="1"/>
  <c r="I157" s="1"/>
  <c r="J15"/>
  <c r="K15"/>
  <c r="K75" s="1"/>
  <c r="K157" s="1"/>
  <c r="L15"/>
  <c r="M15"/>
  <c r="M75" s="1"/>
  <c r="M157" s="1"/>
  <c r="N15"/>
  <c r="O15"/>
  <c r="O75" s="1"/>
  <c r="O157" s="1"/>
  <c r="P15"/>
  <c r="P75" s="1"/>
  <c r="P157" s="1"/>
  <c r="E15"/>
  <c r="E75" s="1"/>
  <c r="P147"/>
  <c r="O147"/>
  <c r="N147"/>
  <c r="M147"/>
  <c r="L147"/>
  <c r="K147"/>
  <c r="J147"/>
  <c r="I147"/>
  <c r="H147"/>
  <c r="G147"/>
  <c r="F147"/>
  <c r="E147"/>
  <c r="P123"/>
  <c r="O123"/>
  <c r="N123"/>
  <c r="M123"/>
  <c r="L123"/>
  <c r="K123"/>
  <c r="J123"/>
  <c r="I123"/>
  <c r="H123"/>
  <c r="G123"/>
  <c r="F123"/>
  <c r="E123"/>
  <c r="P99"/>
  <c r="O99"/>
  <c r="N99"/>
  <c r="M99"/>
  <c r="L99"/>
  <c r="K99"/>
  <c r="J99"/>
  <c r="I99"/>
  <c r="E77" l="1"/>
  <c r="E157"/>
  <c r="E159" s="1"/>
  <c r="G77"/>
  <c r="G157"/>
  <c r="N75"/>
  <c r="N157" s="1"/>
  <c r="E153"/>
  <c r="E155" s="1"/>
  <c r="O153"/>
  <c r="M153"/>
  <c r="K153"/>
  <c r="I153"/>
  <c r="G153"/>
  <c r="G155" s="1"/>
  <c r="P153"/>
  <c r="N153"/>
  <c r="L153"/>
  <c r="J153"/>
  <c r="H153"/>
  <c r="F153"/>
  <c r="L75"/>
  <c r="L157" s="1"/>
  <c r="F75"/>
  <c r="F77" s="1"/>
  <c r="J75"/>
  <c r="J157" s="1"/>
  <c r="H75"/>
  <c r="H77" s="1"/>
  <c r="F155" l="1"/>
  <c r="F157"/>
  <c r="F159" s="1"/>
  <c r="H155"/>
  <c r="H157"/>
  <c r="H159" s="1"/>
</calcChain>
</file>

<file path=xl/sharedStrings.xml><?xml version="1.0" encoding="utf-8"?>
<sst xmlns="http://schemas.openxmlformats.org/spreadsheetml/2006/main" count="203" uniqueCount="122">
  <si>
    <t>Нормативный документ</t>
  </si>
  <si>
    <t>белки,г</t>
  </si>
  <si>
    <t>жиры,г</t>
  </si>
  <si>
    <t>углеводы,г</t>
  </si>
  <si>
    <t>Пищевые вещества</t>
  </si>
  <si>
    <t>Ca, мг</t>
  </si>
  <si>
    <t>Mg, мг</t>
  </si>
  <si>
    <t>P, мг</t>
  </si>
  <si>
    <t>Fe, мг</t>
  </si>
  <si>
    <t>Витамины</t>
  </si>
  <si>
    <t>Минеральные вещества</t>
  </si>
  <si>
    <t>1-й день</t>
  </si>
  <si>
    <t>Итого за прием пищи: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</si>
  <si>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</si>
  <si>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</si>
  <si>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</si>
  <si>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</si>
  <si>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</si>
  <si>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</si>
  <si>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</si>
  <si>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</si>
  <si>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</si>
  <si>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>11-й день</t>
  </si>
  <si>
    <t>12-й день</t>
  </si>
  <si>
    <t>Среднее число за неделю:</t>
  </si>
  <si>
    <t>Выполнение в % соотношении к норме за неделю</t>
  </si>
  <si>
    <t>Макароны отварные</t>
  </si>
  <si>
    <t>Чай с сахаром</t>
  </si>
  <si>
    <t>Хлеб пшеничный</t>
  </si>
  <si>
    <t>200/15</t>
  </si>
  <si>
    <t>Хлеб дарницкий</t>
  </si>
  <si>
    <t>150/5</t>
  </si>
  <si>
    <t>Пюре картофельное</t>
  </si>
  <si>
    <t>Чай с сахаром и лимоном</t>
  </si>
  <si>
    <t>Рис отварной</t>
  </si>
  <si>
    <t>Помидор свежий</t>
  </si>
  <si>
    <t>Начальник территориального отдела</t>
  </si>
  <si>
    <t>Директор МП "Комбинат школьного питания"</t>
  </si>
  <si>
    <t>Управления Роспотребнадзора</t>
  </si>
  <si>
    <t>по Архангельской области</t>
  </si>
  <si>
    <t>в г. Северодвинске</t>
  </si>
  <si>
    <t>Демяненко П. Н.</t>
  </si>
  <si>
    <t>200/5</t>
  </si>
  <si>
    <t>Каша рисовая с маслом</t>
  </si>
  <si>
    <t>Кукуруза консервированная</t>
  </si>
  <si>
    <t>Масло сливочное</t>
  </si>
  <si>
    <t>200/15/5</t>
  </si>
  <si>
    <t>Огурец свежий</t>
  </si>
  <si>
    <t>Кисломолочный напиток "Йогурт фруктовый"</t>
  </si>
  <si>
    <t>Котлета Пожарская</t>
  </si>
  <si>
    <t>Зеленый горошек</t>
  </si>
  <si>
    <t>_________________________      Габурец Т.А.</t>
  </si>
  <si>
    <t>"________" __________________       2017г.</t>
  </si>
  <si>
    <t>Молоко сгущенное</t>
  </si>
  <si>
    <t>Наименование блюд</t>
  </si>
  <si>
    <t>Печенье Снежок</t>
  </si>
  <si>
    <t>Омлет с сыром</t>
  </si>
  <si>
    <t>Фрукт свежий</t>
  </si>
  <si>
    <t>Сосиска Молочная</t>
  </si>
  <si>
    <t>Биточки куриные</t>
  </si>
  <si>
    <t>Каша Дружба</t>
  </si>
  <si>
    <t>Поджарка мясная</t>
  </si>
  <si>
    <t>50/40</t>
  </si>
  <si>
    <t>№ 536 2008</t>
  </si>
  <si>
    <t>Энергетическая ценность, ккал</t>
  </si>
  <si>
    <t>Норма выпуска готового блюда, г</t>
  </si>
  <si>
    <t>Распор. МП КШП  № 221</t>
  </si>
  <si>
    <t>№ 378, 2008</t>
  </si>
  <si>
    <t>№ 943, 2008</t>
  </si>
  <si>
    <t>№ 384, 2008</t>
  </si>
  <si>
    <t>№ 299, 2008</t>
  </si>
  <si>
    <t>Распор. МП КШП № 561</t>
  </si>
  <si>
    <t>Распор. МП КШП  № 45</t>
  </si>
  <si>
    <t>Распор. МП КШП № 273</t>
  </si>
  <si>
    <t>№ 211, 2007</t>
  </si>
  <si>
    <t>№ 413, 2008</t>
  </si>
  <si>
    <t>№ 944, 2008</t>
  </si>
  <si>
    <t>Распор. МП КШП № 603</t>
  </si>
  <si>
    <t>Распор. МП КШП № 610</t>
  </si>
  <si>
    <t>Распор. МП КШП № 608</t>
  </si>
  <si>
    <r>
      <t>В</t>
    </r>
    <r>
      <rPr>
        <sz val="6"/>
        <color indexed="8"/>
        <rFont val="Times New Roman"/>
        <family val="1"/>
        <charset val="204"/>
      </rPr>
      <t>1</t>
    </r>
    <r>
      <rPr>
        <sz val="9"/>
        <color indexed="8"/>
        <rFont val="Times New Roman"/>
        <family val="1"/>
        <charset val="204"/>
      </rPr>
      <t>,мг</t>
    </r>
  </si>
  <si>
    <t>С, мг</t>
  </si>
  <si>
    <t>А, мг</t>
  </si>
  <si>
    <t>Е, мг</t>
  </si>
  <si>
    <t>Мусатов С.А.</t>
  </si>
  <si>
    <t>"______" _________________</t>
  </si>
  <si>
    <t>питания учащихся общеобразовательных учреждений г. Северодвинска с 7 до 11 лет</t>
  </si>
  <si>
    <t>СОГЛАСОВАНО</t>
  </si>
  <si>
    <t>УТВЕРЖДАЮ</t>
  </si>
  <si>
    <t>№ 42 2008</t>
  </si>
  <si>
    <t xml:space="preserve">Сыр </t>
  </si>
  <si>
    <t>Распор. МП КШП № 618</t>
  </si>
  <si>
    <t>Батон нарезной</t>
  </si>
  <si>
    <t>Овощи свежие в нарезке</t>
  </si>
  <si>
    <t>Напиток клубничный</t>
  </si>
  <si>
    <t>2020 г</t>
  </si>
  <si>
    <t>Завтрак 1-4 классы</t>
  </si>
  <si>
    <t>Завтрак 1-4 классы:</t>
  </si>
  <si>
    <t>Омлет натуральный</t>
  </si>
  <si>
    <t xml:space="preserve">Запеканка творожная </t>
  </si>
  <si>
    <t xml:space="preserve">Чай с сахаром </t>
  </si>
  <si>
    <t>Рыбные палочки</t>
  </si>
  <si>
    <t xml:space="preserve">Пудинг из творога  </t>
  </si>
  <si>
    <t>Какао с молоком</t>
  </si>
  <si>
    <t>Напиток чай   с шиповником</t>
  </si>
  <si>
    <t>Распор. МП КШП  № 591</t>
  </si>
  <si>
    <t>Распор. МП КШП № 32</t>
  </si>
  <si>
    <t>Распор. МП КШП № 864</t>
  </si>
  <si>
    <t>№ 71, 2007</t>
  </si>
  <si>
    <t>№ 14,2007</t>
  </si>
  <si>
    <t>№ 338, 2007</t>
  </si>
  <si>
    <t>Распор. МП КШП №768</t>
  </si>
  <si>
    <t>№959, 2008</t>
  </si>
  <si>
    <t>Среднее число за  две недели:</t>
  </si>
  <si>
    <t>Выполнение в % соотношении к норме за  2 недели</t>
  </si>
  <si>
    <t>(завтрак)</t>
  </si>
  <si>
    <t>Примерный двенадцатидневный цикличный  рацион</t>
  </si>
  <si>
    <t>Распор МП КШП  №67</t>
  </si>
  <si>
    <t>Гуляш из филе птицы</t>
  </si>
  <si>
    <t>50/75</t>
  </si>
  <si>
    <t>Греча отварная</t>
  </si>
  <si>
    <t>Огурец консервированный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</si>
</sst>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5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/>
    <xf numFmtId="0" fontId="3" fillId="0" borderId="0" xfId="0" applyFont="1" applyFill="1"/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2" fontId="2" fillId="3" borderId="9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9" fillId="0" borderId="0" xfId="0" applyFont="1" applyBorder="1" applyAlignment="1"/>
    <xf numFmtId="0" fontId="4" fillId="3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2" fillId="0" borderId="3" xfId="0" applyFont="1" applyFill="1" applyBorder="1" applyAlignment="1">
      <alignment wrapText="1"/>
    </xf>
    <xf numFmtId="0" fontId="4" fillId="0" borderId="6" xfId="0" applyFont="1" applyBorder="1" applyAlignment="1"/>
    <xf numFmtId="0" fontId="4" fillId="0" borderId="6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" fillId="0" borderId="11" xfId="0" applyFont="1" applyBorder="1" applyAlignment="1"/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9" fillId="0" borderId="14" xfId="0" applyFont="1" applyBorder="1" applyAlignment="1"/>
    <xf numFmtId="0" fontId="9" fillId="0" borderId="21" xfId="0" applyFont="1" applyBorder="1" applyAlignment="1"/>
    <xf numFmtId="0" fontId="9" fillId="0" borderId="6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4" fontId="4" fillId="6" borderId="1" xfId="0" applyNumberFormat="1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vertical="center"/>
    </xf>
    <xf numFmtId="0" fontId="1" fillId="0" borderId="28" xfId="0" applyFont="1" applyBorder="1" applyAlignment="1"/>
    <xf numFmtId="0" fontId="4" fillId="0" borderId="3" xfId="0" applyFont="1" applyBorder="1" applyAlignment="1"/>
    <xf numFmtId="0" fontId="3" fillId="0" borderId="0" xfId="0" applyFont="1" applyBorder="1" applyAlignment="1">
      <alignment horizontal="right"/>
    </xf>
    <xf numFmtId="0" fontId="2" fillId="0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/>
    <xf numFmtId="0" fontId="3" fillId="0" borderId="16" xfId="0" applyFont="1" applyBorder="1" applyAlignment="1">
      <alignment horizontal="right"/>
    </xf>
    <xf numFmtId="0" fontId="6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" xfId="0" applyFont="1" applyBorder="1" applyAlignment="1"/>
    <xf numFmtId="0" fontId="1" fillId="0" borderId="28" xfId="0" applyFont="1" applyBorder="1" applyAlignment="1"/>
    <xf numFmtId="0" fontId="2" fillId="0" borderId="26" xfId="0" applyFont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38" xfId="0" applyFont="1" applyBorder="1" applyAlignment="1"/>
    <xf numFmtId="0" fontId="4" fillId="0" borderId="9" xfId="0" applyFont="1" applyFill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9" fillId="0" borderId="44" xfId="0" applyFont="1" applyFill="1" applyBorder="1" applyAlignment="1"/>
    <xf numFmtId="0" fontId="2" fillId="0" borderId="45" xfId="0" applyFont="1" applyFill="1" applyBorder="1" applyAlignment="1">
      <alignment horizontal="center" vertical="center"/>
    </xf>
    <xf numFmtId="0" fontId="4" fillId="0" borderId="38" xfId="0" applyFont="1" applyFill="1" applyBorder="1" applyAlignment="1"/>
    <xf numFmtId="0" fontId="13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5" xfId="0" applyFont="1" applyBorder="1" applyAlignment="1"/>
    <xf numFmtId="0" fontId="9" fillId="0" borderId="12" xfId="0" applyFont="1" applyBorder="1" applyAlignment="1"/>
    <xf numFmtId="0" fontId="2" fillId="0" borderId="4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0" borderId="11" xfId="0" applyFont="1" applyBorder="1"/>
    <xf numFmtId="0" fontId="4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4" fillId="0" borderId="29" xfId="0" applyFont="1" applyFill="1" applyBorder="1" applyAlignment="1">
      <alignment horizontal="center" vertical="center"/>
    </xf>
    <xf numFmtId="0" fontId="4" fillId="0" borderId="41" xfId="0" applyFont="1" applyBorder="1" applyAlignment="1"/>
    <xf numFmtId="0" fontId="9" fillId="0" borderId="4" xfId="0" applyFont="1" applyBorder="1" applyAlignment="1"/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0" borderId="21" xfId="0" applyFont="1" applyBorder="1"/>
    <xf numFmtId="0" fontId="4" fillId="0" borderId="10" xfId="0" applyFont="1" applyBorder="1" applyAlignment="1"/>
    <xf numFmtId="0" fontId="9" fillId="0" borderId="40" xfId="0" applyFont="1" applyBorder="1" applyAlignment="1"/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37" xfId="0" applyFont="1" applyBorder="1" applyAlignment="1"/>
    <xf numFmtId="0" fontId="1" fillId="0" borderId="28" xfId="0" applyFont="1" applyBorder="1" applyAlignment="1"/>
    <xf numFmtId="0" fontId="1" fillId="0" borderId="4" xfId="0" applyFont="1" applyBorder="1" applyAlignment="1"/>
    <xf numFmtId="0" fontId="1" fillId="0" borderId="29" xfId="0" applyFont="1" applyBorder="1" applyAlignment="1"/>
    <xf numFmtId="0" fontId="3" fillId="0" borderId="40" xfId="0" applyFont="1" applyBorder="1" applyAlignment="1"/>
    <xf numFmtId="0" fontId="1" fillId="4" borderId="3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4" xfId="0" applyFont="1" applyFill="1" applyBorder="1" applyAlignment="1"/>
    <xf numFmtId="0" fontId="4" fillId="6" borderId="3" xfId="0" applyFont="1" applyFill="1" applyBorder="1" applyAlignment="1"/>
    <xf numFmtId="0" fontId="4" fillId="6" borderId="7" xfId="0" applyFont="1" applyFill="1" applyBorder="1" applyAlignment="1"/>
    <xf numFmtId="0" fontId="4" fillId="6" borderId="6" xfId="0" applyFont="1" applyFill="1" applyBorder="1" applyAlignment="1"/>
    <xf numFmtId="0" fontId="4" fillId="6" borderId="8" xfId="0" applyFont="1" applyFill="1" applyBorder="1" applyAlignment="1"/>
    <xf numFmtId="0" fontId="1" fillId="4" borderId="36" xfId="0" applyFont="1" applyFill="1" applyBorder="1" applyAlignment="1">
      <alignment horizontal="center"/>
    </xf>
    <xf numFmtId="0" fontId="1" fillId="0" borderId="17" xfId="0" applyFont="1" applyBorder="1" applyAlignment="1"/>
    <xf numFmtId="0" fontId="10" fillId="0" borderId="1" xfId="0" applyFont="1" applyBorder="1" applyAlignment="1"/>
    <xf numFmtId="0" fontId="10" fillId="0" borderId="18" xfId="0" applyFont="1" applyBorder="1" applyAlignment="1"/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0" fillId="0" borderId="4" xfId="0" applyFont="1" applyBorder="1" applyAlignment="1"/>
    <xf numFmtId="0" fontId="10" fillId="0" borderId="48" xfId="0" applyFont="1" applyBorder="1" applyAlignment="1"/>
    <xf numFmtId="0" fontId="2" fillId="0" borderId="3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4" fillId="0" borderId="31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40" xfId="0" applyFont="1" applyBorder="1" applyAlignment="1"/>
    <xf numFmtId="0" fontId="3" fillId="0" borderId="41" xfId="0" applyFont="1" applyBorder="1" applyAlignment="1"/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164" fontId="4" fillId="6" borderId="2" xfId="0" applyNumberFormat="1" applyFont="1" applyFill="1" applyBorder="1" applyAlignment="1"/>
    <xf numFmtId="164" fontId="4" fillId="6" borderId="4" xfId="0" applyNumberFormat="1" applyFont="1" applyFill="1" applyBorder="1" applyAlignment="1"/>
    <xf numFmtId="164" fontId="4" fillId="6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99"/>
      <color rgb="FFB6DF89"/>
      <color rgb="FF99CC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zoomScaleNormal="100" workbookViewId="0">
      <selection activeCell="I21" sqref="I21"/>
    </sheetView>
  </sheetViews>
  <sheetFormatPr defaultColWidth="9.140625" defaultRowHeight="15"/>
  <cols>
    <col min="1" max="13" width="9.140625" style="1"/>
    <col min="14" max="14" width="13.28515625" style="1" customWidth="1"/>
    <col min="15" max="16384" width="9.140625" style="1"/>
  </cols>
  <sheetData>
    <row r="2" spans="1:14" ht="18.75">
      <c r="A2" s="66" t="s">
        <v>87</v>
      </c>
      <c r="B2" s="66"/>
      <c r="C2" s="66"/>
      <c r="D2" s="66"/>
      <c r="E2" s="66"/>
      <c r="J2" s="66" t="s">
        <v>88</v>
      </c>
      <c r="K2" s="66"/>
      <c r="L2" s="66"/>
      <c r="M2" s="66"/>
      <c r="N2" s="66"/>
    </row>
    <row r="3" spans="1:14" ht="18.75">
      <c r="A3" s="66" t="s">
        <v>36</v>
      </c>
      <c r="B3" s="66"/>
      <c r="C3" s="66"/>
      <c r="D3" s="66"/>
      <c r="E3" s="66"/>
      <c r="J3" s="66" t="s">
        <v>37</v>
      </c>
      <c r="K3" s="66"/>
      <c r="L3" s="66"/>
      <c r="M3" s="66"/>
      <c r="N3" s="66"/>
    </row>
    <row r="4" spans="1:14" ht="18.75">
      <c r="A4" s="66" t="s">
        <v>38</v>
      </c>
      <c r="B4" s="66"/>
      <c r="C4" s="66"/>
      <c r="D4" s="66"/>
      <c r="E4" s="66"/>
      <c r="J4" s="66" t="s">
        <v>51</v>
      </c>
      <c r="K4" s="66"/>
      <c r="L4" s="66"/>
      <c r="M4" s="66" t="s">
        <v>84</v>
      </c>
      <c r="N4" s="66"/>
    </row>
    <row r="5" spans="1:14" ht="18.75">
      <c r="A5" s="66" t="s">
        <v>39</v>
      </c>
      <c r="B5" s="66"/>
      <c r="C5" s="66"/>
      <c r="D5" s="66"/>
      <c r="E5" s="66"/>
      <c r="J5" s="66" t="s">
        <v>52</v>
      </c>
      <c r="K5" s="66"/>
      <c r="L5" s="66"/>
      <c r="M5" s="66" t="s">
        <v>95</v>
      </c>
      <c r="N5" s="66"/>
    </row>
    <row r="6" spans="1:14" ht="18.75">
      <c r="A6" s="66" t="s">
        <v>40</v>
      </c>
      <c r="B6" s="66"/>
      <c r="C6" s="66"/>
      <c r="D6" s="66"/>
      <c r="E6" s="66"/>
    </row>
    <row r="7" spans="1:14" ht="18.75">
      <c r="A7" s="66" t="s">
        <v>41</v>
      </c>
      <c r="B7" s="66"/>
      <c r="C7" s="66"/>
      <c r="D7" s="66"/>
      <c r="E7" s="66"/>
    </row>
    <row r="8" spans="1:14" ht="18.75">
      <c r="A8" s="66" t="s">
        <v>85</v>
      </c>
      <c r="B8" s="66"/>
      <c r="C8" s="66"/>
      <c r="D8" s="66"/>
      <c r="E8" s="66" t="s">
        <v>95</v>
      </c>
    </row>
    <row r="11" spans="1:14" ht="18.75">
      <c r="C11" s="66"/>
      <c r="D11" s="66"/>
      <c r="E11" s="66"/>
      <c r="F11" s="66"/>
      <c r="G11" s="66"/>
      <c r="H11" s="66"/>
      <c r="I11" s="66"/>
      <c r="J11" s="66"/>
    </row>
    <row r="12" spans="1:14" ht="18.75">
      <c r="C12" s="66"/>
      <c r="D12" s="66"/>
      <c r="E12" s="66"/>
      <c r="F12" s="66"/>
      <c r="G12" s="66"/>
      <c r="H12" s="66"/>
      <c r="I12" s="66"/>
      <c r="J12" s="66"/>
    </row>
    <row r="13" spans="1:14" ht="18.75">
      <c r="C13" s="66"/>
      <c r="D13" s="66"/>
      <c r="E13" s="66"/>
      <c r="F13" s="66"/>
      <c r="G13" s="66"/>
      <c r="H13" s="66"/>
      <c r="I13" s="66"/>
      <c r="J13" s="66"/>
    </row>
    <row r="16" spans="1:14" ht="18.75">
      <c r="C16" s="66"/>
      <c r="D16" s="66" t="s">
        <v>116</v>
      </c>
      <c r="E16" s="66"/>
      <c r="F16" s="66"/>
      <c r="G16" s="66"/>
      <c r="H16" s="66"/>
      <c r="I16" s="66"/>
      <c r="J16" s="66"/>
    </row>
    <row r="17" spans="3:10" ht="18.75">
      <c r="C17" s="66" t="s">
        <v>86</v>
      </c>
      <c r="D17" s="66"/>
      <c r="E17" s="66"/>
      <c r="F17" s="66"/>
      <c r="G17" s="66"/>
      <c r="H17" s="66"/>
      <c r="I17" s="66"/>
      <c r="J17" s="66"/>
    </row>
    <row r="18" spans="3:10" ht="18.75">
      <c r="C18" s="66"/>
      <c r="D18" s="66"/>
      <c r="E18" s="66"/>
      <c r="F18" s="66" t="s">
        <v>115</v>
      </c>
      <c r="G18" s="66"/>
      <c r="H18" s="66"/>
      <c r="I18" s="66"/>
      <c r="J18" s="66"/>
    </row>
    <row r="19" spans="3:10" ht="18.75">
      <c r="C19" s="66"/>
      <c r="D19" s="66"/>
      <c r="E19" s="66"/>
      <c r="F19" s="66"/>
      <c r="G19" s="66"/>
      <c r="H19" s="66"/>
      <c r="I19" s="66"/>
      <c r="J19" s="66"/>
    </row>
  </sheetData>
  <pageMargins left="0.70866141732283472" right="0.48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60"/>
  <sheetViews>
    <sheetView tabSelected="1" zoomScaleNormal="100" zoomScaleSheetLayoutView="130" workbookViewId="0">
      <selection activeCell="T67" sqref="T67"/>
    </sheetView>
  </sheetViews>
  <sheetFormatPr defaultColWidth="9.140625" defaultRowHeight="15"/>
  <cols>
    <col min="1" max="1" width="7.28515625" style="91" customWidth="1"/>
    <col min="2" max="2" width="13.140625" style="16" customWidth="1"/>
    <col min="3" max="3" width="26.85546875" style="25" customWidth="1"/>
    <col min="4" max="4" width="8.28515625" style="13" customWidth="1"/>
    <col min="5" max="5" width="7.85546875" style="13" customWidth="1"/>
    <col min="6" max="6" width="7.42578125" style="13" customWidth="1"/>
    <col min="7" max="7" width="8.42578125" style="13" customWidth="1"/>
    <col min="8" max="8" width="9.5703125" style="13" customWidth="1"/>
    <col min="9" max="9" width="7.28515625" style="13" customWidth="1"/>
    <col min="10" max="10" width="6.28515625" style="13" customWidth="1"/>
    <col min="11" max="11" width="6" style="13" customWidth="1"/>
    <col min="12" max="12" width="6.28515625" style="13" customWidth="1"/>
    <col min="13" max="13" width="9.140625" style="13" customWidth="1"/>
    <col min="14" max="14" width="7.5703125" style="13" customWidth="1"/>
    <col min="15" max="15" width="8.7109375" style="13" customWidth="1"/>
    <col min="16" max="16" width="7.7109375" style="13" customWidth="1"/>
    <col min="17" max="16384" width="9.140625" style="1"/>
  </cols>
  <sheetData>
    <row r="2" spans="1:17" ht="15.75" thickBot="1"/>
    <row r="3" spans="1:17">
      <c r="B3" s="186" t="s">
        <v>0</v>
      </c>
      <c r="C3" s="188" t="s">
        <v>54</v>
      </c>
      <c r="D3" s="180" t="s">
        <v>65</v>
      </c>
      <c r="E3" s="190" t="s">
        <v>4</v>
      </c>
      <c r="F3" s="191"/>
      <c r="G3" s="192"/>
      <c r="H3" s="180" t="s">
        <v>64</v>
      </c>
      <c r="I3" s="182" t="s">
        <v>9</v>
      </c>
      <c r="J3" s="182"/>
      <c r="K3" s="182"/>
      <c r="L3" s="182"/>
      <c r="M3" s="182" t="s">
        <v>10</v>
      </c>
      <c r="N3" s="182"/>
      <c r="O3" s="182"/>
      <c r="P3" s="183"/>
    </row>
    <row r="4" spans="1:17" ht="35.25" customHeight="1" thickBot="1">
      <c r="B4" s="187"/>
      <c r="C4" s="189"/>
      <c r="D4" s="181"/>
      <c r="E4" s="55" t="s">
        <v>1</v>
      </c>
      <c r="F4" s="55" t="s">
        <v>2</v>
      </c>
      <c r="G4" s="55" t="s">
        <v>3</v>
      </c>
      <c r="H4" s="181"/>
      <c r="I4" s="55" t="s">
        <v>80</v>
      </c>
      <c r="J4" s="55" t="s">
        <v>81</v>
      </c>
      <c r="K4" s="55" t="s">
        <v>82</v>
      </c>
      <c r="L4" s="55" t="s">
        <v>83</v>
      </c>
      <c r="M4" s="55" t="s">
        <v>5</v>
      </c>
      <c r="N4" s="55" t="s">
        <v>6</v>
      </c>
      <c r="O4" s="55" t="s">
        <v>7</v>
      </c>
      <c r="P4" s="56" t="s">
        <v>8</v>
      </c>
    </row>
    <row r="5" spans="1:17" ht="17.25" customHeight="1">
      <c r="B5" s="158" t="s">
        <v>11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60"/>
    </row>
    <row r="6" spans="1:17" ht="15" customHeight="1">
      <c r="B6" s="162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5"/>
    </row>
    <row r="7" spans="1:17" ht="15" customHeight="1">
      <c r="B7" s="95" t="s">
        <v>97</v>
      </c>
      <c r="C7" s="50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148"/>
    </row>
    <row r="8" spans="1:17" ht="23.25" customHeight="1">
      <c r="B8" s="45" t="s">
        <v>73</v>
      </c>
      <c r="C8" s="19" t="s">
        <v>49</v>
      </c>
      <c r="D8" s="57">
        <v>75</v>
      </c>
      <c r="E8" s="57">
        <v>10.53</v>
      </c>
      <c r="F8" s="57">
        <v>4.28</v>
      </c>
      <c r="G8" s="57">
        <v>8.0399999999999991</v>
      </c>
      <c r="H8" s="57">
        <f>(9*F8)+4*(G8+E8)</f>
        <v>112.80000000000001</v>
      </c>
      <c r="I8" s="57">
        <v>0.08</v>
      </c>
      <c r="J8" s="57">
        <v>0.7</v>
      </c>
      <c r="K8" s="57">
        <v>2.3E-2</v>
      </c>
      <c r="L8" s="57">
        <v>0.8</v>
      </c>
      <c r="M8" s="57">
        <v>84.3</v>
      </c>
      <c r="N8" s="57">
        <v>19.3</v>
      </c>
      <c r="O8" s="57">
        <v>172.4</v>
      </c>
      <c r="P8" s="38">
        <v>2.23</v>
      </c>
    </row>
    <row r="9" spans="1:17" ht="21.75" customHeight="1">
      <c r="B9" s="39" t="s">
        <v>75</v>
      </c>
      <c r="C9" s="19" t="s">
        <v>26</v>
      </c>
      <c r="D9" s="57" t="s">
        <v>31</v>
      </c>
      <c r="E9" s="57">
        <v>5.3</v>
      </c>
      <c r="F9" s="57">
        <v>6.2</v>
      </c>
      <c r="G9" s="57">
        <v>35.299999999999997</v>
      </c>
      <c r="H9" s="57">
        <f>(9*F9)+4*(G9+E9)</f>
        <v>218.2</v>
      </c>
      <c r="I9" s="57">
        <v>0</v>
      </c>
      <c r="J9" s="57">
        <v>0.1</v>
      </c>
      <c r="K9" s="57">
        <v>0</v>
      </c>
      <c r="L9" s="57">
        <v>0</v>
      </c>
      <c r="M9" s="57">
        <v>60.95</v>
      </c>
      <c r="N9" s="57">
        <v>4.4000000000000004</v>
      </c>
      <c r="O9" s="57">
        <v>8.24</v>
      </c>
      <c r="P9" s="38">
        <v>0.86</v>
      </c>
    </row>
    <row r="10" spans="1:17" ht="15" customHeight="1">
      <c r="B10" s="41" t="s">
        <v>109</v>
      </c>
      <c r="C10" s="84" t="s">
        <v>45</v>
      </c>
      <c r="D10" s="87">
        <v>10</v>
      </c>
      <c r="E10" s="57">
        <v>0.1</v>
      </c>
      <c r="F10" s="57">
        <v>7.2</v>
      </c>
      <c r="G10" s="57">
        <v>0.1</v>
      </c>
      <c r="H10" s="57">
        <f>(9*F10)+4*(G10+E10)</f>
        <v>65.599999999999994</v>
      </c>
      <c r="I10" s="57">
        <v>0</v>
      </c>
      <c r="J10" s="57">
        <v>0</v>
      </c>
      <c r="K10" s="57">
        <v>40</v>
      </c>
      <c r="L10" s="57">
        <v>0.1</v>
      </c>
      <c r="M10" s="57">
        <v>2</v>
      </c>
      <c r="N10" s="57">
        <v>0</v>
      </c>
      <c r="O10" s="57">
        <v>3</v>
      </c>
      <c r="P10" s="38">
        <v>0</v>
      </c>
    </row>
    <row r="11" spans="1:17" ht="15" customHeight="1">
      <c r="B11" s="39" t="s">
        <v>68</v>
      </c>
      <c r="C11" s="84" t="s">
        <v>27</v>
      </c>
      <c r="D11" s="87" t="s">
        <v>29</v>
      </c>
      <c r="E11" s="57">
        <v>0</v>
      </c>
      <c r="F11" s="57">
        <v>0</v>
      </c>
      <c r="G11" s="57">
        <v>14.96</v>
      </c>
      <c r="H11" s="57">
        <f>(9*F11)+4*(G11+E11)</f>
        <v>59.84</v>
      </c>
      <c r="I11" s="57">
        <v>0</v>
      </c>
      <c r="J11" s="57">
        <v>0.1</v>
      </c>
      <c r="K11" s="57">
        <v>0</v>
      </c>
      <c r="L11" s="57">
        <v>0</v>
      </c>
      <c r="M11" s="57">
        <v>5.25</v>
      </c>
      <c r="N11" s="57">
        <v>4.4000000000000004</v>
      </c>
      <c r="O11" s="57">
        <v>8.24</v>
      </c>
      <c r="P11" s="38">
        <v>0.86</v>
      </c>
    </row>
    <row r="12" spans="1:17" ht="15" customHeight="1">
      <c r="A12" s="102"/>
      <c r="B12" s="96"/>
      <c r="C12" s="21" t="s">
        <v>28</v>
      </c>
      <c r="D12" s="14">
        <v>20</v>
      </c>
      <c r="E12" s="14">
        <v>1.52</v>
      </c>
      <c r="F12" s="14">
        <v>0.16</v>
      </c>
      <c r="G12" s="14">
        <v>10.029999999999999</v>
      </c>
      <c r="H12" s="14">
        <v>47.64</v>
      </c>
      <c r="I12" s="14">
        <v>5.1999999999999998E-2</v>
      </c>
      <c r="J12" s="14">
        <v>0.4</v>
      </c>
      <c r="K12" s="14">
        <v>0</v>
      </c>
      <c r="L12" s="14">
        <v>0</v>
      </c>
      <c r="M12" s="14">
        <v>5.8</v>
      </c>
      <c r="N12" s="14">
        <v>9.6</v>
      </c>
      <c r="O12" s="14">
        <v>36.799999999999997</v>
      </c>
      <c r="P12" s="42">
        <v>0.44</v>
      </c>
      <c r="Q12" s="143"/>
    </row>
    <row r="13" spans="1:17" ht="15" customHeight="1">
      <c r="A13" s="102"/>
      <c r="B13" s="96"/>
      <c r="C13" s="19" t="s">
        <v>30</v>
      </c>
      <c r="D13" s="57">
        <v>20</v>
      </c>
      <c r="E13" s="57">
        <v>1.32</v>
      </c>
      <c r="F13" s="57">
        <v>0.24</v>
      </c>
      <c r="G13" s="57">
        <v>8.36</v>
      </c>
      <c r="H13" s="57">
        <f>(9*F13)+4*(G13+E13)</f>
        <v>40.879999999999995</v>
      </c>
      <c r="I13" s="57">
        <v>0.03</v>
      </c>
      <c r="J13" s="57">
        <v>0</v>
      </c>
      <c r="K13" s="57">
        <v>0</v>
      </c>
      <c r="L13" s="57">
        <v>0</v>
      </c>
      <c r="M13" s="57">
        <v>5.08</v>
      </c>
      <c r="N13" s="57">
        <v>4.96</v>
      </c>
      <c r="O13" s="57">
        <v>40</v>
      </c>
      <c r="P13" s="38">
        <v>0.4</v>
      </c>
    </row>
    <row r="14" spans="1:17" ht="15" customHeight="1" thickBot="1">
      <c r="A14" s="102"/>
      <c r="B14" s="120"/>
      <c r="C14" s="121"/>
      <c r="D14" s="14"/>
      <c r="E14" s="57"/>
      <c r="F14" s="57"/>
      <c r="G14" s="57"/>
      <c r="H14" s="8"/>
      <c r="I14" s="7"/>
      <c r="J14" s="7"/>
      <c r="K14" s="7"/>
      <c r="L14" s="7"/>
      <c r="M14" s="7"/>
      <c r="N14" s="7"/>
      <c r="O14" s="7"/>
      <c r="P14" s="46"/>
    </row>
    <row r="15" spans="1:17" ht="15" customHeight="1" thickBot="1">
      <c r="A15" s="102"/>
      <c r="B15" s="193" t="s">
        <v>12</v>
      </c>
      <c r="C15" s="194"/>
      <c r="D15" s="122"/>
      <c r="E15" s="17">
        <f>SUM(E8:E14)</f>
        <v>18.77</v>
      </c>
      <c r="F15" s="17">
        <f t="shared" ref="F15:P15" si="0">SUM(F8:F14)</f>
        <v>18.079999999999998</v>
      </c>
      <c r="G15" s="17">
        <f t="shared" si="0"/>
        <v>76.789999999999992</v>
      </c>
      <c r="H15" s="17">
        <f t="shared" si="0"/>
        <v>544.96</v>
      </c>
      <c r="I15" s="18">
        <f t="shared" si="0"/>
        <v>0.16200000000000001</v>
      </c>
      <c r="J15" s="18">
        <f t="shared" si="0"/>
        <v>1.2999999999999998</v>
      </c>
      <c r="K15" s="18">
        <f t="shared" si="0"/>
        <v>40.023000000000003</v>
      </c>
      <c r="L15" s="18">
        <f t="shared" si="0"/>
        <v>0.9</v>
      </c>
      <c r="M15" s="18">
        <f t="shared" si="0"/>
        <v>163.38000000000002</v>
      </c>
      <c r="N15" s="18">
        <f t="shared" si="0"/>
        <v>42.660000000000004</v>
      </c>
      <c r="O15" s="18">
        <f t="shared" si="0"/>
        <v>268.68</v>
      </c>
      <c r="P15" s="18">
        <f t="shared" si="0"/>
        <v>4.79</v>
      </c>
    </row>
    <row r="16" spans="1:17" ht="12.75" customHeight="1" thickBot="1">
      <c r="B16" s="43"/>
      <c r="C16" s="50"/>
      <c r="D16" s="3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19.5" customHeight="1">
      <c r="B17" s="169" t="s">
        <v>13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8"/>
    </row>
    <row r="18" spans="1:16" ht="13.5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9"/>
    </row>
    <row r="19" spans="1:16" ht="19.5" customHeight="1">
      <c r="B19" s="78" t="s">
        <v>97</v>
      </c>
      <c r="C19" s="50"/>
      <c r="D19" s="34"/>
      <c r="E19" s="53"/>
      <c r="F19" s="53"/>
      <c r="G19" s="53"/>
      <c r="H19" s="53"/>
      <c r="I19" s="35"/>
      <c r="J19" s="80"/>
      <c r="K19" s="80"/>
      <c r="L19" s="80"/>
      <c r="M19" s="80"/>
      <c r="N19" s="80"/>
      <c r="O19" s="80"/>
      <c r="P19" s="81"/>
    </row>
    <row r="20" spans="1:16" ht="24" customHeight="1">
      <c r="A20" s="102"/>
      <c r="B20" s="77" t="s">
        <v>106</v>
      </c>
      <c r="C20" s="85" t="s">
        <v>99</v>
      </c>
      <c r="D20" s="87">
        <v>150</v>
      </c>
      <c r="E20" s="57">
        <v>18.559999999999999</v>
      </c>
      <c r="F20" s="57">
        <v>12.74</v>
      </c>
      <c r="G20" s="57">
        <v>38.520000000000003</v>
      </c>
      <c r="H20" s="57">
        <f>(9*F20)+4*(G20+E20)</f>
        <v>342.98</v>
      </c>
      <c r="I20" s="57">
        <v>0.08</v>
      </c>
      <c r="J20" s="57">
        <v>0.4</v>
      </c>
      <c r="K20" s="57">
        <v>0.19400000000000001</v>
      </c>
      <c r="L20" s="57">
        <v>1.1299999999999999</v>
      </c>
      <c r="M20" s="57">
        <v>174.18</v>
      </c>
      <c r="N20" s="57">
        <v>53.7</v>
      </c>
      <c r="O20" s="57">
        <v>196.5</v>
      </c>
      <c r="P20" s="38">
        <v>0.70399999999999996</v>
      </c>
    </row>
    <row r="21" spans="1:16" ht="19.5" customHeight="1">
      <c r="A21" s="102"/>
      <c r="B21" s="103"/>
      <c r="C21" s="23" t="s">
        <v>53</v>
      </c>
      <c r="D21" s="4">
        <v>20</v>
      </c>
      <c r="E21" s="4">
        <v>1.44</v>
      </c>
      <c r="F21" s="4">
        <v>3.7</v>
      </c>
      <c r="G21" s="4">
        <v>11.2</v>
      </c>
      <c r="H21" s="9">
        <f>E21*3.8+F21*9.3+G21*4.1</f>
        <v>85.801999999999992</v>
      </c>
      <c r="I21" s="57">
        <v>1.2E-2</v>
      </c>
      <c r="J21" s="57">
        <v>0.2</v>
      </c>
      <c r="K21" s="57">
        <v>6.0000000000000001E-3</v>
      </c>
      <c r="L21" s="57">
        <v>0</v>
      </c>
      <c r="M21" s="57">
        <v>61.4</v>
      </c>
      <c r="N21" s="57">
        <v>6.8</v>
      </c>
      <c r="O21" s="57">
        <v>0.04</v>
      </c>
      <c r="P21" s="38">
        <v>0.04</v>
      </c>
    </row>
    <row r="22" spans="1:16" ht="19.5" customHeight="1">
      <c r="A22" s="102"/>
      <c r="B22" s="71" t="s">
        <v>76</v>
      </c>
      <c r="C22" s="84" t="s">
        <v>100</v>
      </c>
      <c r="D22" s="87" t="s">
        <v>29</v>
      </c>
      <c r="E22" s="57">
        <v>0</v>
      </c>
      <c r="F22" s="57">
        <v>0</v>
      </c>
      <c r="G22" s="57">
        <v>14.96</v>
      </c>
      <c r="H22" s="57">
        <f>(9*F22)+4*(G22+E22)</f>
        <v>59.84</v>
      </c>
      <c r="I22" s="57">
        <v>0</v>
      </c>
      <c r="J22" s="57">
        <v>0.1</v>
      </c>
      <c r="K22" s="57">
        <v>0</v>
      </c>
      <c r="L22" s="57">
        <v>0</v>
      </c>
      <c r="M22" s="57">
        <v>5.25</v>
      </c>
      <c r="N22" s="57">
        <v>4.4000000000000004</v>
      </c>
      <c r="O22" s="57">
        <v>8.24</v>
      </c>
      <c r="P22" s="38">
        <v>0.86</v>
      </c>
    </row>
    <row r="23" spans="1:16" ht="19.5" customHeight="1">
      <c r="A23" s="102"/>
      <c r="B23" s="104"/>
      <c r="C23" s="84" t="s">
        <v>28</v>
      </c>
      <c r="D23" s="87">
        <v>20</v>
      </c>
      <c r="E23" s="57">
        <v>1.52</v>
      </c>
      <c r="F23" s="57">
        <v>0.16</v>
      </c>
      <c r="G23" s="57">
        <v>10.029999999999999</v>
      </c>
      <c r="H23" s="57">
        <v>47.64</v>
      </c>
      <c r="I23" s="57">
        <v>5.1999999999999998E-2</v>
      </c>
      <c r="J23" s="57">
        <v>0.4</v>
      </c>
      <c r="K23" s="57">
        <v>0</v>
      </c>
      <c r="L23" s="57">
        <v>0</v>
      </c>
      <c r="M23" s="57">
        <v>5.8</v>
      </c>
      <c r="N23" s="57">
        <v>9.6</v>
      </c>
      <c r="O23" s="57">
        <v>36.799999999999997</v>
      </c>
      <c r="P23" s="38">
        <v>0.44</v>
      </c>
    </row>
    <row r="24" spans="1:16" ht="19.5" customHeight="1" thickBot="1">
      <c r="A24" s="102"/>
      <c r="B24" s="123"/>
      <c r="C24" s="21"/>
      <c r="D24" s="26"/>
      <c r="E24" s="116"/>
      <c r="F24" s="116"/>
      <c r="G24" s="116"/>
      <c r="H24" s="116"/>
      <c r="I24" s="114"/>
      <c r="J24" s="118"/>
      <c r="K24" s="118"/>
      <c r="L24" s="118"/>
      <c r="M24" s="118"/>
      <c r="N24" s="118"/>
      <c r="O24" s="118"/>
      <c r="P24" s="144"/>
    </row>
    <row r="25" spans="1:16" ht="19.5" customHeight="1" thickBot="1">
      <c r="A25" s="102"/>
      <c r="B25" s="156" t="s">
        <v>12</v>
      </c>
      <c r="C25" s="165"/>
      <c r="D25" s="122"/>
      <c r="E25" s="113">
        <f t="shared" ref="E25:P25" si="1">SUM(E20:E24)</f>
        <v>21.52</v>
      </c>
      <c r="F25" s="113">
        <f t="shared" si="1"/>
        <v>16.600000000000001</v>
      </c>
      <c r="G25" s="113">
        <f t="shared" si="1"/>
        <v>74.710000000000008</v>
      </c>
      <c r="H25" s="113">
        <f t="shared" si="1"/>
        <v>536.26200000000006</v>
      </c>
      <c r="I25" s="119">
        <f t="shared" si="1"/>
        <v>0.14399999999999999</v>
      </c>
      <c r="J25" s="119">
        <f t="shared" si="1"/>
        <v>1.1000000000000001</v>
      </c>
      <c r="K25" s="119">
        <f t="shared" si="1"/>
        <v>0.2</v>
      </c>
      <c r="L25" s="119">
        <f t="shared" si="1"/>
        <v>1.1299999999999999</v>
      </c>
      <c r="M25" s="119">
        <f t="shared" si="1"/>
        <v>246.63000000000002</v>
      </c>
      <c r="N25" s="119">
        <f t="shared" si="1"/>
        <v>74.5</v>
      </c>
      <c r="O25" s="119">
        <f t="shared" si="1"/>
        <v>241.57999999999998</v>
      </c>
      <c r="P25" s="119">
        <f t="shared" si="1"/>
        <v>2.044</v>
      </c>
    </row>
    <row r="26" spans="1:16" ht="15" customHeight="1" thickBot="1">
      <c r="B26" s="43"/>
      <c r="C26" s="50"/>
      <c r="D26" s="34"/>
      <c r="E26" s="53"/>
      <c r="F26" s="53"/>
      <c r="G26" s="53"/>
      <c r="H26" s="53"/>
      <c r="I26" s="35"/>
      <c r="J26" s="35"/>
      <c r="K26" s="35"/>
      <c r="L26" s="35"/>
      <c r="M26" s="35"/>
      <c r="N26" s="35"/>
      <c r="O26" s="35"/>
      <c r="P26" s="35"/>
    </row>
    <row r="27" spans="1:16" ht="13.5" customHeight="1">
      <c r="B27" s="158" t="s">
        <v>14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60"/>
    </row>
    <row r="28" spans="1:16" ht="12" customHeight="1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</row>
    <row r="29" spans="1:16" ht="13.9" customHeight="1">
      <c r="B29" s="78" t="s">
        <v>97</v>
      </c>
      <c r="C29" s="82"/>
      <c r="D29" s="34"/>
      <c r="E29" s="35"/>
      <c r="F29" s="35"/>
      <c r="G29" s="35"/>
      <c r="H29" s="35"/>
      <c r="I29" s="35"/>
      <c r="J29" s="35"/>
      <c r="K29" s="80"/>
      <c r="L29" s="80"/>
      <c r="M29" s="80"/>
      <c r="N29" s="80"/>
      <c r="O29" s="80"/>
      <c r="P29" s="81"/>
    </row>
    <row r="30" spans="1:16" ht="29.25" customHeight="1">
      <c r="B30" s="134" t="s">
        <v>117</v>
      </c>
      <c r="C30" s="135" t="s">
        <v>118</v>
      </c>
      <c r="D30" s="57" t="s">
        <v>119</v>
      </c>
      <c r="E30" s="4">
        <v>7.3</v>
      </c>
      <c r="F30" s="4">
        <v>10.25</v>
      </c>
      <c r="G30" s="4">
        <v>5.39</v>
      </c>
      <c r="H30" s="4">
        <f>(9*F30)+4*(G30+E30)</f>
        <v>143.01</v>
      </c>
      <c r="I30" s="4">
        <v>7.6999999999999999E-2</v>
      </c>
      <c r="J30" s="4">
        <v>3.2</v>
      </c>
      <c r="K30" s="4">
        <v>2.3E-2</v>
      </c>
      <c r="L30" s="4">
        <v>0.31</v>
      </c>
      <c r="M30" s="4">
        <v>123.43</v>
      </c>
      <c r="N30" s="4">
        <v>21.5</v>
      </c>
      <c r="O30" s="4">
        <v>167.9</v>
      </c>
      <c r="P30" s="40">
        <v>2.5819999999999999</v>
      </c>
    </row>
    <row r="31" spans="1:16" ht="24.75" customHeight="1">
      <c r="B31" s="39" t="s">
        <v>67</v>
      </c>
      <c r="C31" s="20" t="s">
        <v>120</v>
      </c>
      <c r="D31" s="57">
        <v>150</v>
      </c>
      <c r="E31" s="57">
        <v>6.75</v>
      </c>
      <c r="F31" s="57">
        <v>6.88</v>
      </c>
      <c r="G31" s="57">
        <v>32.56</v>
      </c>
      <c r="H31" s="57">
        <f>(9*F31)+4*(G31+E31)</f>
        <v>219.16000000000003</v>
      </c>
      <c r="I31" s="57">
        <v>0.3</v>
      </c>
      <c r="J31" s="57">
        <v>0</v>
      </c>
      <c r="K31" s="57">
        <v>0.05</v>
      </c>
      <c r="L31" s="57">
        <v>4.6500000000000004</v>
      </c>
      <c r="M31" s="57">
        <v>107.24</v>
      </c>
      <c r="N31" s="57">
        <v>38.200000000000003</v>
      </c>
      <c r="O31" s="57">
        <v>150</v>
      </c>
      <c r="P31" s="38">
        <v>3.3319999999999999</v>
      </c>
    </row>
    <row r="32" spans="1:16" ht="20.25" customHeight="1">
      <c r="B32" s="41"/>
      <c r="C32" s="19" t="s">
        <v>121</v>
      </c>
      <c r="D32" s="57">
        <v>20</v>
      </c>
      <c r="E32" s="4">
        <v>0.16</v>
      </c>
      <c r="F32" s="4">
        <v>0.02</v>
      </c>
      <c r="G32" s="4">
        <v>0.46</v>
      </c>
      <c r="H32" s="5">
        <f t="shared" ref="H32" si="2">(9*F32)+4*(G32+E32)</f>
        <v>2.66</v>
      </c>
      <c r="I32" s="4">
        <v>0</v>
      </c>
      <c r="J32" s="4">
        <v>0</v>
      </c>
      <c r="K32" s="4">
        <v>0</v>
      </c>
      <c r="L32" s="4">
        <v>0</v>
      </c>
      <c r="M32" s="4">
        <v>5</v>
      </c>
      <c r="N32" s="4">
        <v>0</v>
      </c>
      <c r="O32" s="4">
        <v>4</v>
      </c>
      <c r="P32" s="40">
        <v>0.24</v>
      </c>
    </row>
    <row r="33" spans="1:17" ht="14.25" customHeight="1">
      <c r="A33" s="102"/>
      <c r="B33" s="71" t="s">
        <v>68</v>
      </c>
      <c r="C33" s="19" t="s">
        <v>27</v>
      </c>
      <c r="D33" s="57" t="s">
        <v>29</v>
      </c>
      <c r="E33" s="57">
        <v>0</v>
      </c>
      <c r="F33" s="57">
        <v>0</v>
      </c>
      <c r="G33" s="57">
        <v>14.96</v>
      </c>
      <c r="H33" s="57">
        <f>(9*F33)+4*(G33+E33)</f>
        <v>59.84</v>
      </c>
      <c r="I33" s="57">
        <v>0</v>
      </c>
      <c r="J33" s="57">
        <v>0.1</v>
      </c>
      <c r="K33" s="57">
        <v>0</v>
      </c>
      <c r="L33" s="57">
        <v>0</v>
      </c>
      <c r="M33" s="57">
        <v>5.25</v>
      </c>
      <c r="N33" s="57">
        <v>4.4000000000000004</v>
      </c>
      <c r="O33" s="57">
        <v>8.24</v>
      </c>
      <c r="P33" s="38">
        <v>0.86</v>
      </c>
    </row>
    <row r="34" spans="1:17" ht="14.25" customHeight="1">
      <c r="A34" s="102"/>
      <c r="B34" s="96"/>
      <c r="C34" s="85" t="s">
        <v>30</v>
      </c>
      <c r="D34" s="87">
        <v>20</v>
      </c>
      <c r="E34" s="26">
        <v>1.32</v>
      </c>
      <c r="F34" s="26">
        <v>0.24</v>
      </c>
      <c r="G34" s="26">
        <v>8.36</v>
      </c>
      <c r="H34" s="28">
        <f t="shared" ref="H34" si="3">(9*F34)+4*(G34+E34)</f>
        <v>40.879999999999995</v>
      </c>
      <c r="I34" s="26">
        <v>0.03</v>
      </c>
      <c r="J34" s="26">
        <v>0</v>
      </c>
      <c r="K34" s="14">
        <v>0</v>
      </c>
      <c r="L34" s="14">
        <v>0</v>
      </c>
      <c r="M34" s="14">
        <v>5.08</v>
      </c>
      <c r="N34" s="14">
        <v>4.96</v>
      </c>
      <c r="O34" s="14">
        <v>40</v>
      </c>
      <c r="P34" s="42">
        <v>0.4</v>
      </c>
    </row>
    <row r="35" spans="1:17" ht="14.25" customHeight="1" thickBot="1">
      <c r="A35" s="102"/>
      <c r="B35" s="120"/>
      <c r="C35" s="21" t="s">
        <v>28</v>
      </c>
      <c r="D35" s="14">
        <v>40</v>
      </c>
      <c r="E35" s="14">
        <v>3.04</v>
      </c>
      <c r="F35" s="14">
        <v>0.32</v>
      </c>
      <c r="G35" s="14">
        <v>20.059999999999999</v>
      </c>
      <c r="H35" s="14">
        <v>95.28</v>
      </c>
      <c r="I35" s="14">
        <v>0.104</v>
      </c>
      <c r="J35" s="14">
        <v>0.8</v>
      </c>
      <c r="K35" s="14">
        <v>0</v>
      </c>
      <c r="L35" s="14">
        <v>0</v>
      </c>
      <c r="M35" s="14">
        <v>10.16</v>
      </c>
      <c r="N35" s="14">
        <v>18.12</v>
      </c>
      <c r="O35" s="14">
        <v>72.16</v>
      </c>
      <c r="P35" s="42">
        <v>0.88</v>
      </c>
    </row>
    <row r="36" spans="1:17" ht="14.25" customHeight="1" thickBot="1">
      <c r="A36" s="102"/>
      <c r="B36" s="124" t="s">
        <v>12</v>
      </c>
      <c r="C36" s="125"/>
      <c r="D36" s="126"/>
      <c r="E36" s="17">
        <f>SUM(E30:E35)</f>
        <v>18.57</v>
      </c>
      <c r="F36" s="17">
        <f t="shared" ref="F36:P36" si="4">SUM(F30:F35)</f>
        <v>17.709999999999997</v>
      </c>
      <c r="G36" s="17">
        <f t="shared" si="4"/>
        <v>81.790000000000006</v>
      </c>
      <c r="H36" s="17">
        <f t="shared" si="4"/>
        <v>560.83000000000004</v>
      </c>
      <c r="I36" s="18">
        <f t="shared" si="4"/>
        <v>0.51100000000000001</v>
      </c>
      <c r="J36" s="18">
        <f t="shared" si="4"/>
        <v>4.1000000000000005</v>
      </c>
      <c r="K36" s="18">
        <f t="shared" si="4"/>
        <v>7.3000000000000009E-2</v>
      </c>
      <c r="L36" s="18">
        <f t="shared" si="4"/>
        <v>4.96</v>
      </c>
      <c r="M36" s="18">
        <f t="shared" si="4"/>
        <v>256.16000000000003</v>
      </c>
      <c r="N36" s="18">
        <f t="shared" si="4"/>
        <v>87.18</v>
      </c>
      <c r="O36" s="18">
        <f t="shared" si="4"/>
        <v>442.29999999999995</v>
      </c>
      <c r="P36" s="18">
        <f t="shared" si="4"/>
        <v>8.2940000000000005</v>
      </c>
    </row>
    <row r="37" spans="1:17" ht="14.25" customHeight="1" thickBot="1">
      <c r="B37" s="43"/>
      <c r="C37" s="50"/>
      <c r="D37" s="34"/>
      <c r="E37" s="53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7" ht="15" customHeight="1">
      <c r="B38" s="169" t="s">
        <v>15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8"/>
    </row>
    <row r="39" spans="1:17" ht="13.5" customHeight="1"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4"/>
    </row>
    <row r="40" spans="1:17" ht="13.5" customHeight="1">
      <c r="B40" s="78" t="s">
        <v>97</v>
      </c>
      <c r="C40" s="82"/>
      <c r="D40" s="35"/>
      <c r="E40" s="35"/>
      <c r="F40" s="35"/>
      <c r="G40" s="35"/>
      <c r="H40" s="53"/>
      <c r="I40" s="35"/>
      <c r="J40" s="35"/>
      <c r="K40" s="35"/>
      <c r="L40" s="35"/>
      <c r="M40" s="35"/>
      <c r="N40" s="35"/>
      <c r="O40" s="35"/>
      <c r="P40" s="79"/>
    </row>
    <row r="41" spans="1:17" ht="13.5" customHeight="1">
      <c r="B41" s="39" t="s">
        <v>69</v>
      </c>
      <c r="C41" s="19" t="s">
        <v>43</v>
      </c>
      <c r="D41" s="57" t="s">
        <v>42</v>
      </c>
      <c r="E41" s="57">
        <v>9.85</v>
      </c>
      <c r="F41" s="57">
        <v>10.25</v>
      </c>
      <c r="G41" s="57">
        <v>45.6</v>
      </c>
      <c r="H41" s="8">
        <f>(9*F41)+4*(G41+E41)</f>
        <v>314.05</v>
      </c>
      <c r="I41" s="57">
        <v>0.06</v>
      </c>
      <c r="J41" s="57">
        <v>0.06</v>
      </c>
      <c r="K41" s="57">
        <v>0.02</v>
      </c>
      <c r="L41" s="57">
        <v>1.32</v>
      </c>
      <c r="M41" s="57">
        <v>129.78</v>
      </c>
      <c r="N41" s="57">
        <v>29.44</v>
      </c>
      <c r="O41" s="57">
        <v>138.4</v>
      </c>
      <c r="P41" s="38">
        <v>0.42</v>
      </c>
    </row>
    <row r="42" spans="1:17" ht="13.5" customHeight="1">
      <c r="A42" s="102"/>
      <c r="B42" s="72" t="s">
        <v>89</v>
      </c>
      <c r="C42" s="19" t="s">
        <v>90</v>
      </c>
      <c r="D42" s="67">
        <v>20</v>
      </c>
      <c r="E42" s="67">
        <v>5.2</v>
      </c>
      <c r="F42" s="67">
        <v>7.4</v>
      </c>
      <c r="G42" s="67">
        <v>0</v>
      </c>
      <c r="H42" s="8">
        <f>(9*F42)+4*(G42+E42)</f>
        <v>87.4</v>
      </c>
      <c r="I42" s="69">
        <v>6.0000000000000001E-3</v>
      </c>
      <c r="J42" s="69">
        <v>0.06</v>
      </c>
      <c r="K42" s="68">
        <v>6.0000000000000001E-3</v>
      </c>
      <c r="L42" s="69">
        <v>0.33</v>
      </c>
      <c r="M42" s="69">
        <v>220</v>
      </c>
      <c r="N42" s="69">
        <v>10.47</v>
      </c>
      <c r="O42" s="69">
        <v>120.87</v>
      </c>
      <c r="P42" s="145">
        <v>0.13</v>
      </c>
      <c r="Q42" s="143"/>
    </row>
    <row r="43" spans="1:17" ht="13.5" customHeight="1">
      <c r="A43" s="102"/>
      <c r="B43" s="98" t="s">
        <v>110</v>
      </c>
      <c r="C43" s="19" t="s">
        <v>57</v>
      </c>
      <c r="D43" s="57">
        <v>120</v>
      </c>
      <c r="E43" s="57">
        <v>0.4</v>
      </c>
      <c r="F43" s="57">
        <v>0</v>
      </c>
      <c r="G43" s="57">
        <v>9.1999999999999993</v>
      </c>
      <c r="H43" s="8">
        <f>(9*F43)+4*(G43+E43)</f>
        <v>38.4</v>
      </c>
      <c r="I43" s="7">
        <v>0.03</v>
      </c>
      <c r="J43" s="7">
        <v>0.03</v>
      </c>
      <c r="K43" s="7">
        <v>0.01</v>
      </c>
      <c r="L43" s="7">
        <v>16</v>
      </c>
      <c r="M43" s="7">
        <v>16</v>
      </c>
      <c r="N43" s="7">
        <v>9</v>
      </c>
      <c r="O43" s="7">
        <v>11</v>
      </c>
      <c r="P43" s="46">
        <v>0.66</v>
      </c>
    </row>
    <row r="44" spans="1:17" ht="26.25" customHeight="1">
      <c r="A44" s="102"/>
      <c r="B44" s="99" t="s">
        <v>72</v>
      </c>
      <c r="C44" s="22" t="s">
        <v>104</v>
      </c>
      <c r="D44" s="5">
        <v>200</v>
      </c>
      <c r="E44" s="5">
        <v>0.2</v>
      </c>
      <c r="F44" s="5">
        <v>0</v>
      </c>
      <c r="G44" s="5">
        <v>17.48</v>
      </c>
      <c r="H44" s="5">
        <f>(9*F44)+4*(G44+E44)</f>
        <v>70.72</v>
      </c>
      <c r="I44" s="5">
        <v>0.28000000000000003</v>
      </c>
      <c r="J44" s="5">
        <v>4</v>
      </c>
      <c r="K44" s="5">
        <v>0</v>
      </c>
      <c r="L44" s="5">
        <v>0</v>
      </c>
      <c r="M44" s="5">
        <v>8.0500000000000007</v>
      </c>
      <c r="N44" s="5">
        <v>3.24</v>
      </c>
      <c r="O44" s="5">
        <v>9.7799999999999994</v>
      </c>
      <c r="P44" s="47">
        <v>0.19</v>
      </c>
    </row>
    <row r="45" spans="1:17" ht="13.5" customHeight="1">
      <c r="A45" s="102"/>
      <c r="B45" s="100"/>
      <c r="C45" s="21" t="s">
        <v>92</v>
      </c>
      <c r="D45" s="87">
        <v>20</v>
      </c>
      <c r="E45" s="4">
        <v>1.5</v>
      </c>
      <c r="F45" s="4">
        <v>0.16</v>
      </c>
      <c r="G45" s="4">
        <v>10.029999999999999</v>
      </c>
      <c r="H45" s="5">
        <f>(9*F45)+4*(G45+E45)</f>
        <v>47.559999999999995</v>
      </c>
      <c r="I45" s="14">
        <v>5.1999999999999998E-2</v>
      </c>
      <c r="J45" s="14">
        <v>0.4</v>
      </c>
      <c r="K45" s="14">
        <v>0</v>
      </c>
      <c r="L45" s="14">
        <v>0</v>
      </c>
      <c r="M45" s="14">
        <v>5.8</v>
      </c>
      <c r="N45" s="14">
        <v>9.6</v>
      </c>
      <c r="O45" s="14">
        <v>36.799999999999997</v>
      </c>
      <c r="P45" s="42">
        <v>0.44</v>
      </c>
    </row>
    <row r="46" spans="1:17" ht="13.5" customHeight="1" thickBot="1">
      <c r="A46" s="102"/>
      <c r="B46" s="127"/>
      <c r="C46" s="21" t="s">
        <v>28</v>
      </c>
      <c r="D46" s="14">
        <v>20</v>
      </c>
      <c r="E46" s="14">
        <v>1.52</v>
      </c>
      <c r="F46" s="14">
        <v>0.16</v>
      </c>
      <c r="G46" s="14">
        <v>10.029999999999999</v>
      </c>
      <c r="H46" s="14">
        <v>47.64</v>
      </c>
      <c r="I46" s="14">
        <v>5.1999999999999998E-2</v>
      </c>
      <c r="J46" s="14">
        <v>0.4</v>
      </c>
      <c r="K46" s="14">
        <v>0</v>
      </c>
      <c r="L46" s="14">
        <v>0</v>
      </c>
      <c r="M46" s="14">
        <v>5.8</v>
      </c>
      <c r="N46" s="14">
        <v>9.6</v>
      </c>
      <c r="O46" s="14">
        <v>36.799999999999997</v>
      </c>
      <c r="P46" s="42">
        <v>0.44</v>
      </c>
    </row>
    <row r="47" spans="1:17" ht="13.5" customHeight="1" thickBot="1">
      <c r="A47" s="102"/>
      <c r="B47" s="124" t="s">
        <v>12</v>
      </c>
      <c r="C47" s="128"/>
      <c r="D47" s="129"/>
      <c r="E47" s="17">
        <f>SUM(E41:E44)</f>
        <v>15.65</v>
      </c>
      <c r="F47" s="17">
        <f t="shared" ref="F47:P47" si="5">SUM(F41:F44)</f>
        <v>17.649999999999999</v>
      </c>
      <c r="G47" s="17">
        <f t="shared" si="5"/>
        <v>72.28</v>
      </c>
      <c r="H47" s="17">
        <f t="shared" si="5"/>
        <v>510.57000000000005</v>
      </c>
      <c r="I47" s="18">
        <f t="shared" si="5"/>
        <v>0.376</v>
      </c>
      <c r="J47" s="18">
        <f t="shared" si="5"/>
        <v>4.1500000000000004</v>
      </c>
      <c r="K47" s="18">
        <f t="shared" si="5"/>
        <v>3.6000000000000004E-2</v>
      </c>
      <c r="L47" s="18">
        <f t="shared" si="5"/>
        <v>17.649999999999999</v>
      </c>
      <c r="M47" s="18">
        <f t="shared" si="5"/>
        <v>373.83</v>
      </c>
      <c r="N47" s="18">
        <f t="shared" si="5"/>
        <v>52.150000000000006</v>
      </c>
      <c r="O47" s="18">
        <f t="shared" si="5"/>
        <v>280.04999999999995</v>
      </c>
      <c r="P47" s="18">
        <f t="shared" si="5"/>
        <v>1.4</v>
      </c>
    </row>
    <row r="48" spans="1:17" ht="15" customHeight="1" thickBot="1">
      <c r="B48" s="149"/>
      <c r="C48" s="50"/>
      <c r="D48" s="3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17" ht="16.5" customHeight="1">
      <c r="B49" s="166" t="s">
        <v>16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1:17" ht="15.75">
      <c r="A50" s="102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1:17" ht="16.5" customHeight="1">
      <c r="A51" s="102"/>
      <c r="B51" s="86" t="s">
        <v>97</v>
      </c>
      <c r="C51" s="50"/>
      <c r="D51" s="34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79"/>
    </row>
    <row r="52" spans="1:17" ht="27.75" customHeight="1">
      <c r="A52" s="102"/>
      <c r="B52" s="98" t="s">
        <v>105</v>
      </c>
      <c r="C52" s="19" t="s">
        <v>101</v>
      </c>
      <c r="D52" s="57">
        <v>80</v>
      </c>
      <c r="E52" s="57">
        <v>9.52</v>
      </c>
      <c r="F52" s="57">
        <v>12.31</v>
      </c>
      <c r="G52" s="57">
        <v>11.38</v>
      </c>
      <c r="H52" s="4">
        <f>(9*F52)+4*(G52+E52)</f>
        <v>194.39</v>
      </c>
      <c r="I52" s="4">
        <v>0.1</v>
      </c>
      <c r="J52" s="4">
        <v>2.2000000000000002</v>
      </c>
      <c r="K52" s="4">
        <v>0.25</v>
      </c>
      <c r="L52" s="4">
        <v>1.75</v>
      </c>
      <c r="M52" s="4">
        <v>77.900000000000006</v>
      </c>
      <c r="N52" s="4">
        <v>22.1</v>
      </c>
      <c r="O52" s="4">
        <v>175.1</v>
      </c>
      <c r="P52" s="40">
        <v>1.43</v>
      </c>
    </row>
    <row r="53" spans="1:17" ht="20.25" customHeight="1">
      <c r="A53" s="102"/>
      <c r="B53" s="71" t="s">
        <v>70</v>
      </c>
      <c r="C53" s="22" t="s">
        <v>32</v>
      </c>
      <c r="D53" s="57">
        <v>150</v>
      </c>
      <c r="E53" s="4">
        <v>3.9</v>
      </c>
      <c r="F53" s="4">
        <v>5.49</v>
      </c>
      <c r="G53" s="4">
        <v>25.25</v>
      </c>
      <c r="H53" s="5">
        <f>(9*F53)+4*(G53+E53)</f>
        <v>166.01</v>
      </c>
      <c r="I53" s="57">
        <v>1.2E-2</v>
      </c>
      <c r="J53" s="57">
        <v>5.95</v>
      </c>
      <c r="K53" s="57">
        <v>0.8</v>
      </c>
      <c r="L53" s="57">
        <v>0.9</v>
      </c>
      <c r="M53" s="57">
        <v>89.67</v>
      </c>
      <c r="N53" s="57">
        <v>22.82</v>
      </c>
      <c r="O53" s="6">
        <v>85.03</v>
      </c>
      <c r="P53" s="38">
        <v>0.81</v>
      </c>
    </row>
    <row r="54" spans="1:17" ht="19.5" customHeight="1">
      <c r="A54" s="102"/>
      <c r="B54" s="71" t="s">
        <v>108</v>
      </c>
      <c r="C54" s="19" t="s">
        <v>35</v>
      </c>
      <c r="D54" s="57">
        <v>15</v>
      </c>
      <c r="E54" s="57">
        <v>0.14000000000000001</v>
      </c>
      <c r="F54" s="57">
        <v>0.02</v>
      </c>
      <c r="G54" s="57">
        <v>0.48</v>
      </c>
      <c r="H54" s="4">
        <f>(9*F54)+4*(G54+E54)</f>
        <v>2.66</v>
      </c>
      <c r="I54" s="57">
        <v>0.01</v>
      </c>
      <c r="J54" s="57">
        <v>3.75</v>
      </c>
      <c r="K54" s="57">
        <v>0.15</v>
      </c>
      <c r="L54" s="57">
        <v>0</v>
      </c>
      <c r="M54" s="57">
        <v>2.1</v>
      </c>
      <c r="N54" s="57">
        <v>3</v>
      </c>
      <c r="O54" s="57">
        <v>3.9</v>
      </c>
      <c r="P54" s="38">
        <v>0.15</v>
      </c>
    </row>
    <row r="55" spans="1:17" ht="21" customHeight="1">
      <c r="A55" s="102"/>
      <c r="B55" s="71" t="s">
        <v>68</v>
      </c>
      <c r="C55" s="19" t="s">
        <v>27</v>
      </c>
      <c r="D55" s="57" t="s">
        <v>29</v>
      </c>
      <c r="E55" s="57">
        <v>0</v>
      </c>
      <c r="F55" s="57">
        <v>0</v>
      </c>
      <c r="G55" s="57">
        <v>14.96</v>
      </c>
      <c r="H55" s="57">
        <f>(9*F55)+4*(G55+E55)</f>
        <v>59.84</v>
      </c>
      <c r="I55" s="57">
        <v>0</v>
      </c>
      <c r="J55" s="57">
        <v>0.1</v>
      </c>
      <c r="K55" s="57">
        <v>0</v>
      </c>
      <c r="L55" s="57">
        <v>0</v>
      </c>
      <c r="M55" s="57">
        <v>5.25</v>
      </c>
      <c r="N55" s="57">
        <v>4.4000000000000004</v>
      </c>
      <c r="O55" s="57">
        <v>8.24</v>
      </c>
      <c r="P55" s="38">
        <v>0.86</v>
      </c>
    </row>
    <row r="56" spans="1:17" ht="16.5" customHeight="1">
      <c r="A56" s="102"/>
      <c r="B56" s="96"/>
      <c r="C56" s="19" t="s">
        <v>28</v>
      </c>
      <c r="D56" s="57">
        <v>20</v>
      </c>
      <c r="E56" s="57">
        <v>1.52</v>
      </c>
      <c r="F56" s="57">
        <v>0.16</v>
      </c>
      <c r="G56" s="57">
        <v>10.029999999999999</v>
      </c>
      <c r="H56" s="57">
        <v>47.64</v>
      </c>
      <c r="I56" s="57">
        <v>5.1999999999999998E-2</v>
      </c>
      <c r="J56" s="57">
        <v>0.4</v>
      </c>
      <c r="K56" s="57">
        <v>0</v>
      </c>
      <c r="L56" s="57">
        <v>0</v>
      </c>
      <c r="M56" s="57">
        <v>5.8</v>
      </c>
      <c r="N56" s="57">
        <v>9.6</v>
      </c>
      <c r="O56" s="57">
        <v>36.799999999999997</v>
      </c>
      <c r="P56" s="38">
        <v>0.44</v>
      </c>
    </row>
    <row r="57" spans="1:17" ht="16.5" customHeight="1" thickBot="1">
      <c r="A57" s="102"/>
      <c r="B57" s="139"/>
      <c r="C57" s="136" t="s">
        <v>30</v>
      </c>
      <c r="D57" s="112">
        <v>20</v>
      </c>
      <c r="E57" s="112">
        <v>1.32</v>
      </c>
      <c r="F57" s="14">
        <v>0.24</v>
      </c>
      <c r="G57" s="14">
        <v>8.36</v>
      </c>
      <c r="H57" s="14">
        <v>40.880000000000003</v>
      </c>
      <c r="I57" s="14">
        <v>0.03</v>
      </c>
      <c r="J57" s="14">
        <v>0</v>
      </c>
      <c r="K57" s="14">
        <v>0</v>
      </c>
      <c r="L57" s="14">
        <v>0</v>
      </c>
      <c r="M57" s="14">
        <v>5.08</v>
      </c>
      <c r="N57" s="14">
        <v>4.96</v>
      </c>
      <c r="O57" s="14">
        <v>40</v>
      </c>
      <c r="P57" s="42">
        <v>0.4</v>
      </c>
    </row>
    <row r="58" spans="1:17" ht="16.5" customHeight="1" thickBot="1">
      <c r="A58" s="102"/>
      <c r="B58" s="138" t="s">
        <v>12</v>
      </c>
      <c r="C58" s="140"/>
      <c r="D58" s="141"/>
      <c r="E58" s="142">
        <f>SUM(E52:E57)</f>
        <v>16.399999999999999</v>
      </c>
      <c r="F58" s="17">
        <f t="shared" ref="F58:P58" si="6">SUM(F52:F57)</f>
        <v>18.22</v>
      </c>
      <c r="G58" s="17">
        <f t="shared" si="6"/>
        <v>70.460000000000008</v>
      </c>
      <c r="H58" s="17">
        <f t="shared" si="6"/>
        <v>511.41999999999996</v>
      </c>
      <c r="I58" s="18">
        <f t="shared" si="6"/>
        <v>0.20399999999999999</v>
      </c>
      <c r="J58" s="18">
        <f t="shared" si="6"/>
        <v>12.4</v>
      </c>
      <c r="K58" s="18">
        <f t="shared" si="6"/>
        <v>1.2</v>
      </c>
      <c r="L58" s="18">
        <f t="shared" si="6"/>
        <v>2.65</v>
      </c>
      <c r="M58" s="18">
        <f t="shared" si="6"/>
        <v>185.8</v>
      </c>
      <c r="N58" s="18">
        <f t="shared" si="6"/>
        <v>66.88</v>
      </c>
      <c r="O58" s="18">
        <f t="shared" si="6"/>
        <v>349.07</v>
      </c>
      <c r="P58" s="18">
        <f t="shared" si="6"/>
        <v>4.09</v>
      </c>
    </row>
    <row r="59" spans="1:17" ht="15" customHeight="1">
      <c r="B59" s="49"/>
      <c r="C59" s="88"/>
      <c r="D59" s="5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36"/>
    </row>
    <row r="60" spans="1:17" ht="16.5" customHeight="1" thickBot="1">
      <c r="B60" s="43"/>
      <c r="C60" s="89"/>
      <c r="D60" s="34"/>
      <c r="E60" s="35"/>
      <c r="F60" s="35"/>
      <c r="G60" s="70"/>
      <c r="H60" s="70"/>
      <c r="I60" s="35"/>
      <c r="J60" s="35"/>
      <c r="K60" s="70"/>
      <c r="L60" s="70"/>
      <c r="M60" s="70"/>
      <c r="N60" s="70"/>
      <c r="O60" s="70"/>
      <c r="P60" s="35"/>
      <c r="Q60" s="36"/>
    </row>
    <row r="61" spans="1:17" ht="15.75" customHeight="1">
      <c r="B61" s="176" t="s">
        <v>17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36"/>
    </row>
    <row r="62" spans="1:17" ht="15" customHeight="1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4"/>
    </row>
    <row r="63" spans="1:17" ht="19.5" customHeight="1">
      <c r="A63" s="102"/>
      <c r="B63" s="86" t="s">
        <v>97</v>
      </c>
      <c r="C63" s="50"/>
      <c r="D63" s="35"/>
      <c r="E63" s="35"/>
      <c r="F63" s="35"/>
      <c r="G63" s="35"/>
      <c r="H63" s="35"/>
      <c r="I63" s="35"/>
      <c r="J63" s="35"/>
      <c r="K63" s="80"/>
      <c r="L63" s="80"/>
      <c r="M63" s="80"/>
      <c r="N63" s="80"/>
      <c r="O63" s="80"/>
      <c r="P63" s="81"/>
    </row>
    <row r="64" spans="1:17" ht="30" customHeight="1">
      <c r="A64" s="102"/>
      <c r="B64" s="37" t="s">
        <v>107</v>
      </c>
      <c r="C64" s="84" t="s">
        <v>98</v>
      </c>
      <c r="D64" s="87">
        <v>150</v>
      </c>
      <c r="E64" s="57">
        <v>14.3</v>
      </c>
      <c r="F64" s="57">
        <v>10.38</v>
      </c>
      <c r="G64" s="57">
        <v>16.579999999999998</v>
      </c>
      <c r="H64" s="57">
        <f>(9*F64)+4*(G64+E64)</f>
        <v>216.94</v>
      </c>
      <c r="I64" s="57">
        <v>0.09</v>
      </c>
      <c r="J64" s="57">
        <v>0.8</v>
      </c>
      <c r="K64" s="57">
        <v>2.5000000000000001E-2</v>
      </c>
      <c r="L64" s="57">
        <v>0.82</v>
      </c>
      <c r="M64" s="57">
        <v>14.9</v>
      </c>
      <c r="N64" s="57">
        <v>19.600000000000001</v>
      </c>
      <c r="O64" s="3">
        <v>143.4</v>
      </c>
      <c r="P64" s="38">
        <v>2.2320000000000002</v>
      </c>
    </row>
    <row r="65" spans="1:17" ht="30" customHeight="1">
      <c r="A65" s="102"/>
      <c r="B65" s="37" t="s">
        <v>91</v>
      </c>
      <c r="C65" s="85" t="s">
        <v>93</v>
      </c>
      <c r="D65" s="87">
        <v>30</v>
      </c>
      <c r="E65" s="57">
        <v>0.66</v>
      </c>
      <c r="F65" s="57">
        <v>0.12</v>
      </c>
      <c r="G65" s="57">
        <v>1.28</v>
      </c>
      <c r="H65" s="4">
        <f>(9*F65)+4*(G65+E65)</f>
        <v>8.84</v>
      </c>
      <c r="I65" s="57">
        <v>0.01</v>
      </c>
      <c r="J65" s="57">
        <v>3.75</v>
      </c>
      <c r="K65" s="57">
        <v>0.15</v>
      </c>
      <c r="L65" s="57">
        <v>0</v>
      </c>
      <c r="M65" s="57">
        <v>2.1</v>
      </c>
      <c r="N65" s="57">
        <v>3</v>
      </c>
      <c r="O65" s="57">
        <v>3.9</v>
      </c>
      <c r="P65" s="38">
        <v>0.15</v>
      </c>
    </row>
    <row r="66" spans="1:17" ht="22.5" customHeight="1">
      <c r="A66" s="102"/>
      <c r="B66" s="41" t="s">
        <v>109</v>
      </c>
      <c r="C66" s="84" t="s">
        <v>45</v>
      </c>
      <c r="D66" s="87">
        <v>10</v>
      </c>
      <c r="E66" s="57">
        <v>0.1</v>
      </c>
      <c r="F66" s="57">
        <v>7.2</v>
      </c>
      <c r="G66" s="57">
        <v>0.1</v>
      </c>
      <c r="H66" s="57">
        <f>(9*F66)+4*(G66+E66)</f>
        <v>65.599999999999994</v>
      </c>
      <c r="I66" s="57">
        <v>0</v>
      </c>
      <c r="J66" s="57">
        <v>0</v>
      </c>
      <c r="K66" s="57">
        <v>40</v>
      </c>
      <c r="L66" s="57">
        <v>0.1</v>
      </c>
      <c r="M66" s="57">
        <v>2</v>
      </c>
      <c r="N66" s="57">
        <v>0</v>
      </c>
      <c r="O66" s="57">
        <v>3</v>
      </c>
      <c r="P66" s="38">
        <v>0</v>
      </c>
    </row>
    <row r="67" spans="1:17" ht="19.5" customHeight="1">
      <c r="A67" s="102"/>
      <c r="B67" s="71" t="s">
        <v>68</v>
      </c>
      <c r="C67" s="19" t="s">
        <v>27</v>
      </c>
      <c r="D67" s="57" t="s">
        <v>29</v>
      </c>
      <c r="E67" s="57">
        <v>0</v>
      </c>
      <c r="F67" s="57">
        <v>0</v>
      </c>
      <c r="G67" s="57">
        <v>14.96</v>
      </c>
      <c r="H67" s="57">
        <f>(9*F67)+4*(G67+E67)</f>
        <v>59.84</v>
      </c>
      <c r="I67" s="57">
        <v>0</v>
      </c>
      <c r="J67" s="57">
        <v>0.1</v>
      </c>
      <c r="K67" s="57">
        <v>0</v>
      </c>
      <c r="L67" s="57">
        <v>0</v>
      </c>
      <c r="M67" s="57">
        <v>5.25</v>
      </c>
      <c r="N67" s="57">
        <v>4.4000000000000004</v>
      </c>
      <c r="O67" s="57">
        <v>8.24</v>
      </c>
      <c r="P67" s="38">
        <v>0.86</v>
      </c>
    </row>
    <row r="68" spans="1:17" ht="19.5" customHeight="1">
      <c r="A68" s="102"/>
      <c r="B68" s="96"/>
      <c r="C68" s="84" t="s">
        <v>28</v>
      </c>
      <c r="D68" s="57">
        <v>20</v>
      </c>
      <c r="E68" s="57">
        <v>1.52</v>
      </c>
      <c r="F68" s="57">
        <v>0.16</v>
      </c>
      <c r="G68" s="57">
        <v>10.029999999999999</v>
      </c>
      <c r="H68" s="57">
        <v>47.64</v>
      </c>
      <c r="I68" s="57">
        <v>5.1999999999999998E-2</v>
      </c>
      <c r="J68" s="57">
        <v>0.4</v>
      </c>
      <c r="K68" s="57">
        <v>0</v>
      </c>
      <c r="L68" s="57">
        <v>0</v>
      </c>
      <c r="M68" s="57">
        <v>5.8</v>
      </c>
      <c r="N68" s="57">
        <v>9.6</v>
      </c>
      <c r="O68" s="57">
        <v>36.799999999999997</v>
      </c>
      <c r="P68" s="38">
        <v>0.44</v>
      </c>
    </row>
    <row r="69" spans="1:17" ht="24" customHeight="1" thickBot="1">
      <c r="A69" s="102"/>
      <c r="B69" s="120"/>
      <c r="C69" s="21" t="s">
        <v>30</v>
      </c>
      <c r="D69" s="14">
        <v>20</v>
      </c>
      <c r="E69" s="14">
        <v>1.32</v>
      </c>
      <c r="F69" s="14">
        <v>0.24</v>
      </c>
      <c r="G69" s="14">
        <v>8.36</v>
      </c>
      <c r="H69" s="14">
        <v>40.880000000000003</v>
      </c>
      <c r="I69" s="14">
        <v>0.03</v>
      </c>
      <c r="J69" s="14">
        <v>0</v>
      </c>
      <c r="K69" s="14">
        <v>0</v>
      </c>
      <c r="L69" s="14">
        <v>0</v>
      </c>
      <c r="M69" s="14">
        <v>5.08</v>
      </c>
      <c r="N69" s="14">
        <v>4.96</v>
      </c>
      <c r="O69" s="14">
        <v>40</v>
      </c>
      <c r="P69" s="42">
        <v>0.4</v>
      </c>
    </row>
    <row r="70" spans="1:17" ht="19.5" customHeight="1" thickBot="1">
      <c r="B70" s="156" t="s">
        <v>12</v>
      </c>
      <c r="C70" s="157"/>
      <c r="D70" s="130"/>
      <c r="E70" s="17">
        <f>SUM(E64:E69)</f>
        <v>17.900000000000002</v>
      </c>
      <c r="F70" s="113">
        <f t="shared" ref="F70:P70" si="7">SUM(F64:F69)</f>
        <v>18.099999999999998</v>
      </c>
      <c r="G70" s="17">
        <f t="shared" si="7"/>
        <v>51.31</v>
      </c>
      <c r="H70" s="113">
        <f t="shared" si="7"/>
        <v>439.74</v>
      </c>
      <c r="I70" s="18">
        <f t="shared" si="7"/>
        <v>0.182</v>
      </c>
      <c r="J70" s="18">
        <f t="shared" si="7"/>
        <v>5.05</v>
      </c>
      <c r="K70" s="18">
        <f t="shared" si="7"/>
        <v>40.174999999999997</v>
      </c>
      <c r="L70" s="18">
        <f t="shared" si="7"/>
        <v>0.91999999999999993</v>
      </c>
      <c r="M70" s="18">
        <f t="shared" si="7"/>
        <v>35.130000000000003</v>
      </c>
      <c r="N70" s="18">
        <f t="shared" si="7"/>
        <v>41.56</v>
      </c>
      <c r="O70" s="18">
        <f t="shared" si="7"/>
        <v>235.34000000000003</v>
      </c>
      <c r="P70" s="18">
        <f t="shared" si="7"/>
        <v>4.0819999999999999</v>
      </c>
    </row>
    <row r="71" spans="1:17" ht="19.5" customHeight="1" thickBot="1">
      <c r="A71" s="97"/>
      <c r="B71" s="43"/>
      <c r="C71" s="50"/>
      <c r="D71" s="35"/>
      <c r="E71" s="35"/>
      <c r="F71" s="35"/>
      <c r="G71" s="35"/>
      <c r="H71" s="35"/>
      <c r="I71" s="35"/>
      <c r="J71" s="35"/>
      <c r="K71" s="80"/>
      <c r="L71" s="80"/>
      <c r="M71" s="80"/>
      <c r="N71" s="80"/>
      <c r="O71" s="80"/>
      <c r="P71" s="152"/>
      <c r="Q71" s="155"/>
    </row>
    <row r="72" spans="1:17" ht="15.75" customHeight="1">
      <c r="B72" s="43"/>
      <c r="C72" s="50"/>
      <c r="D72" s="34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53"/>
    </row>
    <row r="73" spans="1:17" ht="15.75" customHeight="1">
      <c r="B73" s="73"/>
      <c r="C73" s="90"/>
      <c r="D73" s="76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5"/>
    </row>
    <row r="74" spans="1:17">
      <c r="B74" s="173" t="s">
        <v>24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5"/>
    </row>
    <row r="75" spans="1:17">
      <c r="B75" s="15" t="s">
        <v>96</v>
      </c>
      <c r="C75" s="24"/>
      <c r="D75" s="11"/>
      <c r="E75" s="12">
        <f t="shared" ref="E75:P75" si="8">+(E15+E25+E36+E47+E58+E70)/6</f>
        <v>18.135000000000002</v>
      </c>
      <c r="F75" s="12">
        <f t="shared" si="8"/>
        <v>17.726666666666663</v>
      </c>
      <c r="G75" s="12">
        <f t="shared" si="8"/>
        <v>71.223333333333343</v>
      </c>
      <c r="H75" s="12">
        <f t="shared" si="8"/>
        <v>517.29700000000003</v>
      </c>
      <c r="I75" s="12">
        <f t="shared" si="8"/>
        <v>0.26316666666666666</v>
      </c>
      <c r="J75" s="12">
        <f t="shared" si="8"/>
        <v>4.6833333333333336</v>
      </c>
      <c r="K75" s="12">
        <f t="shared" si="8"/>
        <v>13.617833333333335</v>
      </c>
      <c r="L75" s="12">
        <f t="shared" si="8"/>
        <v>4.7016666666666671</v>
      </c>
      <c r="M75" s="12">
        <f t="shared" si="8"/>
        <v>210.155</v>
      </c>
      <c r="N75" s="12">
        <f t="shared" si="8"/>
        <v>60.821666666666665</v>
      </c>
      <c r="O75" s="12">
        <f t="shared" si="8"/>
        <v>302.83666666666664</v>
      </c>
      <c r="P75" s="12">
        <f t="shared" si="8"/>
        <v>4.1166666666666663</v>
      </c>
    </row>
    <row r="76" spans="1:17">
      <c r="B76" s="170" t="s">
        <v>25</v>
      </c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2"/>
    </row>
    <row r="77" spans="1:17">
      <c r="B77" s="15" t="s">
        <v>96</v>
      </c>
      <c r="C77" s="24"/>
      <c r="D77" s="11"/>
      <c r="E77" s="12">
        <f>+E75/18.3*100</f>
        <v>99.098360655737707</v>
      </c>
      <c r="F77" s="12">
        <f>+F75/15.8*100</f>
        <v>112.19409282700418</v>
      </c>
      <c r="G77" s="12">
        <f>+G75/75.4*100</f>
        <v>94.460654288240491</v>
      </c>
      <c r="H77" s="12">
        <f>+H75*100/525.4</f>
        <v>98.457746478873247</v>
      </c>
      <c r="I77" s="12">
        <v>99.86</v>
      </c>
      <c r="J77" s="12">
        <v>101.25</v>
      </c>
      <c r="K77" s="12">
        <v>100.78</v>
      </c>
      <c r="L77" s="12">
        <v>100.56</v>
      </c>
      <c r="M77" s="12">
        <v>100.89</v>
      </c>
      <c r="N77" s="12">
        <v>101.45</v>
      </c>
      <c r="O77" s="12">
        <v>100.59</v>
      </c>
      <c r="P77" s="12">
        <v>101.45</v>
      </c>
    </row>
    <row r="78" spans="1:17" ht="14.45" customHeight="1">
      <c r="B78" s="59"/>
      <c r="C78" s="60"/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</row>
    <row r="79" spans="1:17" ht="14.45" customHeight="1" thickBot="1">
      <c r="B79" s="63"/>
      <c r="C79" s="64"/>
      <c r="D79" s="3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7" ht="15.75" customHeight="1">
      <c r="B80" s="169" t="s">
        <v>18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8"/>
    </row>
    <row r="81" spans="1:16" ht="12.75" customHeight="1"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4"/>
    </row>
    <row r="82" spans="1:16" ht="15.75">
      <c r="A82" s="102"/>
      <c r="B82" s="111" t="s">
        <v>97</v>
      </c>
      <c r="C82" s="150"/>
      <c r="D82" s="34"/>
      <c r="E82" s="151"/>
      <c r="F82" s="151"/>
      <c r="G82" s="35"/>
      <c r="H82" s="35"/>
      <c r="I82" s="35"/>
      <c r="J82" s="35"/>
      <c r="K82" s="35"/>
      <c r="L82" s="35"/>
      <c r="M82" s="35"/>
      <c r="N82" s="35"/>
      <c r="O82" s="35"/>
      <c r="P82" s="79"/>
    </row>
    <row r="83" spans="1:16" ht="24">
      <c r="A83" s="102"/>
      <c r="B83" s="105" t="s">
        <v>79</v>
      </c>
      <c r="C83" s="31" t="s">
        <v>61</v>
      </c>
      <c r="D83" s="57" t="s">
        <v>62</v>
      </c>
      <c r="E83" s="27">
        <v>7.98</v>
      </c>
      <c r="F83" s="27">
        <v>14.6</v>
      </c>
      <c r="G83" s="57">
        <v>2.19</v>
      </c>
      <c r="H83" s="57">
        <f>(9*F83)+4*(G83+E83)</f>
        <v>172.08</v>
      </c>
      <c r="I83" s="57">
        <v>7.6999999999999999E-2</v>
      </c>
      <c r="J83" s="57">
        <v>3.2</v>
      </c>
      <c r="K83" s="57">
        <v>2.3E-2</v>
      </c>
      <c r="L83" s="57">
        <v>0.31</v>
      </c>
      <c r="M83" s="57">
        <v>84.3</v>
      </c>
      <c r="N83" s="57">
        <v>21.5</v>
      </c>
      <c r="O83" s="57">
        <v>167.9</v>
      </c>
      <c r="P83" s="38">
        <v>2.5819999999999999</v>
      </c>
    </row>
    <row r="84" spans="1:16" ht="20.25" customHeight="1">
      <c r="A84" s="102"/>
      <c r="B84" s="71" t="s">
        <v>67</v>
      </c>
      <c r="C84" s="20" t="s">
        <v>34</v>
      </c>
      <c r="D84" s="57">
        <v>150</v>
      </c>
      <c r="E84" s="57">
        <v>3.82</v>
      </c>
      <c r="F84" s="57">
        <v>5.43</v>
      </c>
      <c r="G84" s="57">
        <v>38.75</v>
      </c>
      <c r="H84" s="57">
        <f>(9*F84)+4*(G84+E84)</f>
        <v>219.15</v>
      </c>
      <c r="I84" s="57">
        <v>0.04</v>
      </c>
      <c r="J84" s="57">
        <v>0</v>
      </c>
      <c r="K84" s="57">
        <v>7.0000000000000007E-2</v>
      </c>
      <c r="L84" s="57">
        <v>0.81</v>
      </c>
      <c r="M84" s="57">
        <v>62.73</v>
      </c>
      <c r="N84" s="57">
        <v>27.5</v>
      </c>
      <c r="O84" s="57">
        <v>65.62</v>
      </c>
      <c r="P84" s="38">
        <v>0.83</v>
      </c>
    </row>
    <row r="85" spans="1:16" ht="19.5" customHeight="1">
      <c r="A85" s="102"/>
      <c r="B85" s="96"/>
      <c r="C85" s="20" t="s">
        <v>47</v>
      </c>
      <c r="D85" s="57">
        <v>15</v>
      </c>
      <c r="E85" s="57">
        <v>0.14000000000000001</v>
      </c>
      <c r="F85" s="57">
        <v>0.02</v>
      </c>
      <c r="G85" s="57">
        <v>0.48</v>
      </c>
      <c r="H85" s="4">
        <f>(9*F85)+4*(G85+E85)</f>
        <v>2.66</v>
      </c>
      <c r="I85" s="57">
        <v>0.01</v>
      </c>
      <c r="J85" s="57">
        <v>3.75</v>
      </c>
      <c r="K85" s="57">
        <v>0.15</v>
      </c>
      <c r="L85" s="57">
        <v>0</v>
      </c>
      <c r="M85" s="57">
        <v>2.1</v>
      </c>
      <c r="N85" s="57">
        <v>3</v>
      </c>
      <c r="O85" s="57">
        <v>3.9</v>
      </c>
      <c r="P85" s="38">
        <v>0.15</v>
      </c>
    </row>
    <row r="86" spans="1:16" ht="18.75" customHeight="1">
      <c r="A86" s="102"/>
      <c r="B86" s="71" t="s">
        <v>68</v>
      </c>
      <c r="C86" s="19" t="s">
        <v>27</v>
      </c>
      <c r="D86" s="57" t="s">
        <v>29</v>
      </c>
      <c r="E86" s="57">
        <v>0</v>
      </c>
      <c r="F86" s="57">
        <v>0</v>
      </c>
      <c r="G86" s="57">
        <v>14.96</v>
      </c>
      <c r="H86" s="8">
        <f>(9*F86)+4*(G86+E86)</f>
        <v>59.84</v>
      </c>
      <c r="I86" s="57">
        <v>0</v>
      </c>
      <c r="J86" s="57">
        <v>0.1</v>
      </c>
      <c r="K86" s="57">
        <v>0</v>
      </c>
      <c r="L86" s="57">
        <v>0</v>
      </c>
      <c r="M86" s="57">
        <v>5.25</v>
      </c>
      <c r="N86" s="57">
        <v>4.4000000000000004</v>
      </c>
      <c r="O86" s="57">
        <v>8.24</v>
      </c>
      <c r="P86" s="38">
        <v>0.86</v>
      </c>
    </row>
    <row r="87" spans="1:16" ht="16.5" customHeight="1">
      <c r="A87" s="102"/>
      <c r="B87" s="96"/>
      <c r="C87" s="19" t="s">
        <v>28</v>
      </c>
      <c r="D87" s="57">
        <v>20</v>
      </c>
      <c r="E87" s="57">
        <v>1.52</v>
      </c>
      <c r="F87" s="57">
        <v>0.16</v>
      </c>
      <c r="G87" s="57">
        <v>10.029999999999999</v>
      </c>
      <c r="H87" s="10">
        <f t="shared" ref="H87:H88" si="9">(9*F87)+4*(G87+E87)</f>
        <v>47.639999999999993</v>
      </c>
      <c r="I87" s="57">
        <v>5.1999999999999998E-2</v>
      </c>
      <c r="J87" s="57">
        <v>0.4</v>
      </c>
      <c r="K87" s="57">
        <v>0</v>
      </c>
      <c r="L87" s="57">
        <v>0</v>
      </c>
      <c r="M87" s="57">
        <v>5.8</v>
      </c>
      <c r="N87" s="57">
        <v>9.6</v>
      </c>
      <c r="O87" s="57">
        <v>36.799999999999997</v>
      </c>
      <c r="P87" s="38">
        <v>0.44</v>
      </c>
    </row>
    <row r="88" spans="1:16" ht="21" customHeight="1" thickBot="1">
      <c r="A88" s="102"/>
      <c r="B88" s="120"/>
      <c r="C88" s="21" t="s">
        <v>30</v>
      </c>
      <c r="D88" s="14">
        <v>20</v>
      </c>
      <c r="E88" s="14">
        <v>1.32</v>
      </c>
      <c r="F88" s="14">
        <v>0.24</v>
      </c>
      <c r="G88" s="14">
        <v>8.36</v>
      </c>
      <c r="H88" s="30">
        <f t="shared" si="9"/>
        <v>40.879999999999995</v>
      </c>
      <c r="I88" s="14">
        <v>0.03</v>
      </c>
      <c r="J88" s="14">
        <v>0</v>
      </c>
      <c r="K88" s="14">
        <v>0</v>
      </c>
      <c r="L88" s="14">
        <v>0</v>
      </c>
      <c r="M88" s="14">
        <v>5.08</v>
      </c>
      <c r="N88" s="14">
        <v>4.96</v>
      </c>
      <c r="O88" s="14">
        <v>40</v>
      </c>
      <c r="P88" s="42">
        <v>0.4</v>
      </c>
    </row>
    <row r="89" spans="1:16" ht="15.75" thickBot="1">
      <c r="A89" s="102"/>
      <c r="B89" s="156" t="s">
        <v>12</v>
      </c>
      <c r="C89" s="157"/>
      <c r="D89" s="130"/>
      <c r="E89" s="17">
        <f>SUM(E83:E88)</f>
        <v>14.780000000000001</v>
      </c>
      <c r="F89" s="17">
        <f t="shared" ref="F89:P89" si="10">SUM(F83:F88)</f>
        <v>20.45</v>
      </c>
      <c r="G89" s="17">
        <f t="shared" si="10"/>
        <v>74.77</v>
      </c>
      <c r="H89" s="17">
        <f t="shared" si="10"/>
        <v>542.25</v>
      </c>
      <c r="I89" s="18">
        <f t="shared" si="10"/>
        <v>0.20899999999999999</v>
      </c>
      <c r="J89" s="18">
        <f t="shared" si="10"/>
        <v>7.45</v>
      </c>
      <c r="K89" s="18">
        <f t="shared" si="10"/>
        <v>0.24299999999999999</v>
      </c>
      <c r="L89" s="18">
        <f t="shared" si="10"/>
        <v>1.1200000000000001</v>
      </c>
      <c r="M89" s="18">
        <f t="shared" si="10"/>
        <v>165.26000000000002</v>
      </c>
      <c r="N89" s="18">
        <f t="shared" si="10"/>
        <v>70.959999999999994</v>
      </c>
      <c r="O89" s="18">
        <f t="shared" si="10"/>
        <v>322.46000000000004</v>
      </c>
      <c r="P89" s="18">
        <f t="shared" si="10"/>
        <v>5.2620000000000005</v>
      </c>
    </row>
    <row r="90" spans="1:16" ht="15.75" customHeight="1" thickBot="1">
      <c r="B90" s="43"/>
      <c r="C90" s="50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1:16" ht="15.75" customHeight="1">
      <c r="B91" s="169" t="s">
        <v>19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1:16" ht="12.75" customHeight="1"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4"/>
    </row>
    <row r="93" spans="1:16" s="2" customFormat="1" ht="14.25" customHeight="1">
      <c r="A93" s="92"/>
      <c r="B93" s="78" t="s">
        <v>97</v>
      </c>
      <c r="C93" s="82"/>
      <c r="D93" s="3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79"/>
    </row>
    <row r="94" spans="1:16" s="2" customFormat="1" ht="29.25" customHeight="1">
      <c r="A94" s="106"/>
      <c r="B94" s="98" t="s">
        <v>66</v>
      </c>
      <c r="C94" s="19" t="s">
        <v>102</v>
      </c>
      <c r="D94" s="57">
        <v>150</v>
      </c>
      <c r="E94" s="57">
        <v>17.25</v>
      </c>
      <c r="F94" s="57">
        <v>12.27</v>
      </c>
      <c r="G94" s="57">
        <v>41.61</v>
      </c>
      <c r="H94" s="57">
        <f>(9*F94)+4*(G94+E94)</f>
        <v>345.87</v>
      </c>
      <c r="I94" s="57">
        <v>0.08</v>
      </c>
      <c r="J94" s="57">
        <v>0.4</v>
      </c>
      <c r="K94" s="57">
        <v>0.19400000000000001</v>
      </c>
      <c r="L94" s="57">
        <v>1.1299999999999999</v>
      </c>
      <c r="M94" s="57">
        <v>174.18</v>
      </c>
      <c r="N94" s="57">
        <v>53.7</v>
      </c>
      <c r="O94" s="57">
        <v>196.5</v>
      </c>
      <c r="P94" s="38">
        <v>0.70399999999999996</v>
      </c>
    </row>
    <row r="95" spans="1:16" s="2" customFormat="1" ht="20.25" customHeight="1">
      <c r="A95" s="106"/>
      <c r="B95" s="101"/>
      <c r="C95" s="23" t="s">
        <v>53</v>
      </c>
      <c r="D95" s="4">
        <v>20</v>
      </c>
      <c r="E95" s="4">
        <v>1.44</v>
      </c>
      <c r="F95" s="4">
        <v>3.7</v>
      </c>
      <c r="G95" s="4">
        <v>11.2</v>
      </c>
      <c r="H95" s="9">
        <f>E95*3.8+F95*9.3+G95*4.1</f>
        <v>85.801999999999992</v>
      </c>
      <c r="I95" s="57">
        <v>1.2E-2</v>
      </c>
      <c r="J95" s="57">
        <v>0.2</v>
      </c>
      <c r="K95" s="57">
        <v>6.0000000000000001E-3</v>
      </c>
      <c r="L95" s="57">
        <v>0</v>
      </c>
      <c r="M95" s="57">
        <v>61.4</v>
      </c>
      <c r="N95" s="57">
        <v>6.8</v>
      </c>
      <c r="O95" s="57">
        <v>0.04</v>
      </c>
      <c r="P95" s="38">
        <v>0.04</v>
      </c>
    </row>
    <row r="96" spans="1:16" s="2" customFormat="1" ht="19.5" customHeight="1">
      <c r="A96" s="106"/>
      <c r="B96" s="71" t="s">
        <v>68</v>
      </c>
      <c r="C96" s="20" t="s">
        <v>27</v>
      </c>
      <c r="D96" s="57" t="s">
        <v>29</v>
      </c>
      <c r="E96" s="57">
        <v>0</v>
      </c>
      <c r="F96" s="57">
        <v>0</v>
      </c>
      <c r="G96" s="57">
        <v>14.96</v>
      </c>
      <c r="H96" s="8">
        <f>(9*F96)+4*(G96+E96)</f>
        <v>59.84</v>
      </c>
      <c r="I96" s="57">
        <v>0</v>
      </c>
      <c r="J96" s="57">
        <v>0.1</v>
      </c>
      <c r="K96" s="57">
        <v>0</v>
      </c>
      <c r="L96" s="57">
        <v>0</v>
      </c>
      <c r="M96" s="57">
        <v>5.25</v>
      </c>
      <c r="N96" s="57">
        <v>4.4000000000000004</v>
      </c>
      <c r="O96" s="57">
        <v>8.24</v>
      </c>
      <c r="P96" s="38">
        <v>0.86</v>
      </c>
    </row>
    <row r="97" spans="1:16" s="2" customFormat="1" ht="18" customHeight="1">
      <c r="A97" s="106"/>
      <c r="B97" s="101"/>
      <c r="C97" s="84" t="s">
        <v>28</v>
      </c>
      <c r="D97" s="57">
        <v>20</v>
      </c>
      <c r="E97" s="57">
        <v>1.52</v>
      </c>
      <c r="F97" s="57">
        <v>0.16</v>
      </c>
      <c r="G97" s="57">
        <v>10.029999999999999</v>
      </c>
      <c r="H97" s="57">
        <v>47.64</v>
      </c>
      <c r="I97" s="57">
        <v>5.1999999999999998E-2</v>
      </c>
      <c r="J97" s="57">
        <v>0.4</v>
      </c>
      <c r="K97" s="57">
        <v>0</v>
      </c>
      <c r="L97" s="57">
        <v>0</v>
      </c>
      <c r="M97" s="57">
        <v>5.8</v>
      </c>
      <c r="N97" s="57">
        <v>9.6</v>
      </c>
      <c r="O97" s="57">
        <v>36.799999999999997</v>
      </c>
      <c r="P97" s="38">
        <v>0.44</v>
      </c>
    </row>
    <row r="98" spans="1:16" s="2" customFormat="1" ht="14.25" customHeight="1" thickBot="1">
      <c r="A98" s="106"/>
      <c r="B98" s="127"/>
      <c r="C98" s="21"/>
      <c r="D98" s="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54"/>
    </row>
    <row r="99" spans="1:16" s="2" customFormat="1" ht="14.25" customHeight="1" thickBot="1">
      <c r="A99" s="92"/>
      <c r="B99" s="156" t="s">
        <v>12</v>
      </c>
      <c r="C99" s="157"/>
      <c r="D99" s="130"/>
      <c r="E99" s="17">
        <f>SUM(E94:E98)</f>
        <v>20.21</v>
      </c>
      <c r="F99" s="17">
        <f>SUM(F94:F98)</f>
        <v>16.13</v>
      </c>
      <c r="G99" s="17">
        <f>SUM(G94:G98)</f>
        <v>77.800000000000011</v>
      </c>
      <c r="H99" s="113">
        <f>SUM(H94:H98)</f>
        <v>539.15200000000004</v>
      </c>
      <c r="I99" s="115">
        <f t="shared" ref="I99:P99" si="11">SUM(I95:I98)</f>
        <v>6.4000000000000001E-2</v>
      </c>
      <c r="J99" s="115">
        <f t="shared" si="11"/>
        <v>0.70000000000000007</v>
      </c>
      <c r="K99" s="115">
        <f t="shared" si="11"/>
        <v>6.0000000000000001E-3</v>
      </c>
      <c r="L99" s="115">
        <f t="shared" si="11"/>
        <v>0</v>
      </c>
      <c r="M99" s="115">
        <f t="shared" si="11"/>
        <v>72.45</v>
      </c>
      <c r="N99" s="115">
        <f t="shared" si="11"/>
        <v>20.799999999999997</v>
      </c>
      <c r="O99" s="115">
        <f t="shared" si="11"/>
        <v>45.08</v>
      </c>
      <c r="P99" s="115">
        <f t="shared" si="11"/>
        <v>1.34</v>
      </c>
    </row>
    <row r="100" spans="1:16" s="2" customFormat="1" ht="14.25" customHeight="1">
      <c r="A100" s="107"/>
      <c r="B100" s="54"/>
      <c r="C100" s="82"/>
      <c r="D100" s="34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48"/>
    </row>
    <row r="101" spans="1:16" ht="12.75" customHeight="1" thickBot="1">
      <c r="B101" s="43"/>
      <c r="C101" s="50"/>
      <c r="D101" s="32"/>
      <c r="E101" s="33"/>
      <c r="F101" s="33"/>
      <c r="G101" s="33"/>
      <c r="H101" s="33"/>
      <c r="I101" s="51"/>
      <c r="J101" s="51"/>
      <c r="K101" s="51"/>
      <c r="L101" s="51"/>
      <c r="M101" s="51"/>
      <c r="N101" s="51"/>
      <c r="O101" s="51"/>
      <c r="P101" s="153"/>
    </row>
    <row r="102" spans="1:16" ht="18.75" customHeight="1">
      <c r="B102" s="169" t="s">
        <v>20</v>
      </c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8"/>
    </row>
    <row r="103" spans="1:16" ht="12.75" customHeight="1"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4"/>
    </row>
    <row r="104" spans="1:16" ht="15.75">
      <c r="B104" s="78" t="s">
        <v>97</v>
      </c>
      <c r="C104" s="43"/>
      <c r="D104" s="35"/>
      <c r="E104" s="35"/>
      <c r="F104" s="35"/>
      <c r="G104" s="35"/>
      <c r="H104" s="35"/>
      <c r="I104" s="35"/>
      <c r="J104" s="35"/>
      <c r="K104" s="35"/>
      <c r="L104" s="80"/>
      <c r="M104" s="80"/>
      <c r="N104" s="80"/>
      <c r="O104" s="80"/>
      <c r="P104" s="81"/>
    </row>
    <row r="105" spans="1:16" ht="24">
      <c r="B105" s="37" t="s">
        <v>78</v>
      </c>
      <c r="C105" s="19" t="s">
        <v>60</v>
      </c>
      <c r="D105" s="57" t="s">
        <v>42</v>
      </c>
      <c r="E105" s="57">
        <v>14.51</v>
      </c>
      <c r="F105" s="57">
        <v>10.23</v>
      </c>
      <c r="G105" s="57">
        <v>32.299999999999997</v>
      </c>
      <c r="H105" s="57">
        <f>(9*F105)+4*(G105+E105)</f>
        <v>279.31</v>
      </c>
      <c r="I105" s="4">
        <v>0.48</v>
      </c>
      <c r="J105" s="57">
        <v>0.04</v>
      </c>
      <c r="K105" s="57">
        <v>0.01</v>
      </c>
      <c r="L105" s="57">
        <v>2.6</v>
      </c>
      <c r="M105" s="57">
        <v>262.52</v>
      </c>
      <c r="N105" s="57">
        <v>216.62</v>
      </c>
      <c r="O105" s="57">
        <v>460.7</v>
      </c>
      <c r="P105" s="38">
        <v>6.43</v>
      </c>
    </row>
    <row r="106" spans="1:16">
      <c r="A106" s="102"/>
      <c r="B106" s="98" t="s">
        <v>110</v>
      </c>
      <c r="C106" s="22" t="s">
        <v>57</v>
      </c>
      <c r="D106" s="57">
        <v>100</v>
      </c>
      <c r="E106" s="57">
        <v>0.3</v>
      </c>
      <c r="F106" s="57">
        <v>0</v>
      </c>
      <c r="G106" s="57">
        <v>8.6</v>
      </c>
      <c r="H106" s="57">
        <v>35.6</v>
      </c>
      <c r="I106" s="7">
        <v>0.03</v>
      </c>
      <c r="J106" s="7">
        <v>0.03</v>
      </c>
      <c r="K106" s="7">
        <v>0.01</v>
      </c>
      <c r="L106" s="7">
        <v>16</v>
      </c>
      <c r="M106" s="7">
        <v>16</v>
      </c>
      <c r="N106" s="7">
        <v>9</v>
      </c>
      <c r="O106" s="7">
        <v>11</v>
      </c>
      <c r="P106" s="46">
        <v>0.66</v>
      </c>
    </row>
    <row r="107" spans="1:16" ht="24">
      <c r="A107" s="102"/>
      <c r="B107" s="96"/>
      <c r="C107" s="19" t="s">
        <v>48</v>
      </c>
      <c r="D107" s="4">
        <v>150</v>
      </c>
      <c r="E107" s="57">
        <v>4.05</v>
      </c>
      <c r="F107" s="57">
        <v>4.9800000000000004</v>
      </c>
      <c r="G107" s="57">
        <v>15.12</v>
      </c>
      <c r="H107" s="5">
        <f t="shared" ref="H107" si="12">(9*F107)+4*(G107+E107)</f>
        <v>121.5</v>
      </c>
      <c r="I107" s="57">
        <v>0.06</v>
      </c>
      <c r="J107" s="57">
        <v>0.18</v>
      </c>
      <c r="K107" s="57">
        <v>0.04</v>
      </c>
      <c r="L107" s="57">
        <v>0</v>
      </c>
      <c r="M107" s="57">
        <v>242</v>
      </c>
      <c r="N107" s="57">
        <v>30</v>
      </c>
      <c r="O107" s="57">
        <v>186</v>
      </c>
      <c r="P107" s="38">
        <v>0.2</v>
      </c>
    </row>
    <row r="108" spans="1:16">
      <c r="A108" s="102"/>
      <c r="B108" s="108" t="s">
        <v>68</v>
      </c>
      <c r="C108" s="29" t="s">
        <v>27</v>
      </c>
      <c r="D108" s="14" t="s">
        <v>29</v>
      </c>
      <c r="E108" s="14">
        <v>0</v>
      </c>
      <c r="F108" s="14">
        <v>0</v>
      </c>
      <c r="G108" s="14">
        <v>14.96</v>
      </c>
      <c r="H108" s="14">
        <f>(9*F108)+4*(G108+E108)</f>
        <v>59.84</v>
      </c>
      <c r="I108" s="14">
        <v>0</v>
      </c>
      <c r="J108" s="14">
        <v>0.1</v>
      </c>
      <c r="K108" s="14">
        <v>0</v>
      </c>
      <c r="L108" s="14">
        <v>0</v>
      </c>
      <c r="M108" s="14">
        <v>5.25</v>
      </c>
      <c r="N108" s="14">
        <v>4.4000000000000004</v>
      </c>
      <c r="O108" s="14">
        <v>8.24</v>
      </c>
      <c r="P108" s="42">
        <v>0.86</v>
      </c>
    </row>
    <row r="109" spans="1:16">
      <c r="A109" s="102"/>
      <c r="B109" s="96"/>
      <c r="C109" s="21" t="s">
        <v>92</v>
      </c>
      <c r="D109" s="87">
        <v>20</v>
      </c>
      <c r="E109" s="4">
        <v>1.5</v>
      </c>
      <c r="F109" s="4">
        <v>0.16</v>
      </c>
      <c r="G109" s="4">
        <v>10.029999999999999</v>
      </c>
      <c r="H109" s="5">
        <f>(9*F109)+4*(G109+E109)</f>
        <v>47.559999999999995</v>
      </c>
      <c r="I109" s="14">
        <v>5.1999999999999998E-2</v>
      </c>
      <c r="J109" s="14">
        <v>0.4</v>
      </c>
      <c r="K109" s="14">
        <v>0</v>
      </c>
      <c r="L109" s="14">
        <v>0</v>
      </c>
      <c r="M109" s="14">
        <v>5.8</v>
      </c>
      <c r="N109" s="14">
        <v>9.6</v>
      </c>
      <c r="O109" s="14">
        <v>36.799999999999997</v>
      </c>
      <c r="P109" s="42">
        <v>0.44</v>
      </c>
    </row>
    <row r="110" spans="1:16" ht="15.75" thickBot="1">
      <c r="A110" s="102"/>
      <c r="B110" s="120"/>
      <c r="C110" s="21"/>
      <c r="D110" s="137"/>
      <c r="E110" s="26"/>
      <c r="F110" s="26"/>
      <c r="G110" s="26"/>
      <c r="H110" s="117"/>
      <c r="I110" s="14"/>
      <c r="J110" s="14"/>
      <c r="K110" s="14"/>
      <c r="L110" s="14"/>
      <c r="M110" s="14"/>
      <c r="N110" s="14"/>
      <c r="O110" s="14"/>
      <c r="P110" s="42"/>
    </row>
    <row r="111" spans="1:16" ht="15.75" thickBot="1">
      <c r="B111" s="156" t="s">
        <v>12</v>
      </c>
      <c r="C111" s="157"/>
      <c r="D111" s="130"/>
      <c r="E111" s="17">
        <f>SUM(E105:E110)</f>
        <v>20.36</v>
      </c>
      <c r="F111" s="17">
        <f t="shared" ref="F111:P111" si="13">SUM(F105:F110)</f>
        <v>15.370000000000001</v>
      </c>
      <c r="G111" s="17">
        <f t="shared" si="13"/>
        <v>81.009999999999991</v>
      </c>
      <c r="H111" s="17">
        <f t="shared" si="13"/>
        <v>543.80999999999995</v>
      </c>
      <c r="I111" s="18">
        <f t="shared" si="13"/>
        <v>0.62200000000000011</v>
      </c>
      <c r="J111" s="18">
        <f t="shared" si="13"/>
        <v>0.75</v>
      </c>
      <c r="K111" s="18">
        <f t="shared" si="13"/>
        <v>0.06</v>
      </c>
      <c r="L111" s="18">
        <f t="shared" si="13"/>
        <v>18.600000000000001</v>
      </c>
      <c r="M111" s="18">
        <f t="shared" si="13"/>
        <v>531.56999999999994</v>
      </c>
      <c r="N111" s="18">
        <f t="shared" si="13"/>
        <v>269.62</v>
      </c>
      <c r="O111" s="18">
        <f t="shared" si="13"/>
        <v>702.74</v>
      </c>
      <c r="P111" s="18">
        <f t="shared" si="13"/>
        <v>8.59</v>
      </c>
    </row>
    <row r="112" spans="1:16" ht="18" customHeight="1" thickBot="1">
      <c r="B112" s="43"/>
      <c r="C112" s="43"/>
      <c r="D112" s="52"/>
      <c r="E112" s="33"/>
      <c r="F112" s="33"/>
      <c r="G112" s="33"/>
      <c r="H112" s="33"/>
      <c r="I112" s="33"/>
      <c r="J112" s="51"/>
      <c r="K112" s="51"/>
      <c r="L112" s="51"/>
      <c r="M112" s="51"/>
      <c r="N112" s="51"/>
      <c r="O112" s="51"/>
      <c r="P112" s="51"/>
    </row>
    <row r="113" spans="1:17" ht="19.5" customHeight="1">
      <c r="B113" s="158" t="s">
        <v>21</v>
      </c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60"/>
    </row>
    <row r="114" spans="1:17" ht="13.5" customHeight="1">
      <c r="B114" s="162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4"/>
    </row>
    <row r="115" spans="1:17" s="2" customFormat="1" ht="15" customHeight="1">
      <c r="A115" s="92"/>
      <c r="B115" s="78" t="s">
        <v>97</v>
      </c>
      <c r="C115" s="54"/>
      <c r="D115" s="3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79"/>
    </row>
    <row r="116" spans="1:17" s="2" customFormat="1" ht="15" customHeight="1">
      <c r="A116" s="92"/>
      <c r="B116" s="39" t="s">
        <v>63</v>
      </c>
      <c r="C116" s="19" t="s">
        <v>58</v>
      </c>
      <c r="D116" s="57">
        <v>50</v>
      </c>
      <c r="E116" s="57">
        <v>10.199999999999999</v>
      </c>
      <c r="F116" s="57">
        <v>11</v>
      </c>
      <c r="G116" s="57">
        <v>6.5</v>
      </c>
      <c r="H116" s="5">
        <f>(9*F116)+4*(G116+E116)</f>
        <v>165.8</v>
      </c>
      <c r="I116" s="57">
        <v>0.06</v>
      </c>
      <c r="J116" s="57">
        <v>0.06</v>
      </c>
      <c r="K116" s="57">
        <v>0.02</v>
      </c>
      <c r="L116" s="57">
        <v>1.32</v>
      </c>
      <c r="M116" s="57">
        <v>129.78</v>
      </c>
      <c r="N116" s="57">
        <v>29.44</v>
      </c>
      <c r="O116" s="57">
        <v>138.4</v>
      </c>
      <c r="P116" s="38">
        <v>0.42</v>
      </c>
    </row>
    <row r="117" spans="1:17" s="2" customFormat="1" ht="15" customHeight="1">
      <c r="A117" s="92"/>
      <c r="B117" s="39" t="s">
        <v>70</v>
      </c>
      <c r="C117" s="22" t="s">
        <v>32</v>
      </c>
      <c r="D117" s="57">
        <v>150</v>
      </c>
      <c r="E117" s="4">
        <v>3.9</v>
      </c>
      <c r="F117" s="4">
        <v>5.49</v>
      </c>
      <c r="G117" s="4">
        <v>25.25</v>
      </c>
      <c r="H117" s="5">
        <f>(9*F117)+4*(G117+E117)</f>
        <v>166.01</v>
      </c>
      <c r="I117" s="57">
        <v>1.2E-2</v>
      </c>
      <c r="J117" s="57">
        <v>5.95</v>
      </c>
      <c r="K117" s="57">
        <v>0.8</v>
      </c>
      <c r="L117" s="57">
        <v>0.9</v>
      </c>
      <c r="M117" s="57">
        <v>89.67</v>
      </c>
      <c r="N117" s="57">
        <v>22.82</v>
      </c>
      <c r="O117" s="6">
        <v>85.03</v>
      </c>
      <c r="P117" s="38">
        <v>0.81</v>
      </c>
    </row>
    <row r="118" spans="1:17" s="2" customFormat="1" ht="15" customHeight="1">
      <c r="A118" s="92"/>
      <c r="B118" s="39"/>
      <c r="C118" s="20" t="s">
        <v>50</v>
      </c>
      <c r="D118" s="57">
        <v>15</v>
      </c>
      <c r="E118" s="57">
        <v>0.8</v>
      </c>
      <c r="F118" s="57">
        <v>0.1</v>
      </c>
      <c r="G118" s="57">
        <v>1.7</v>
      </c>
      <c r="H118" s="57">
        <f>(9*F118)+4*(G118+E118)</f>
        <v>10.9</v>
      </c>
      <c r="I118" s="57">
        <v>0.04</v>
      </c>
      <c r="J118" s="57">
        <v>0</v>
      </c>
      <c r="K118" s="57">
        <v>7.0000000000000007E-2</v>
      </c>
      <c r="L118" s="57">
        <v>0.81</v>
      </c>
      <c r="M118" s="57">
        <v>62.73</v>
      </c>
      <c r="N118" s="57">
        <v>27.5</v>
      </c>
      <c r="O118" s="57">
        <v>65.62</v>
      </c>
      <c r="P118" s="38">
        <v>0.83</v>
      </c>
    </row>
    <row r="119" spans="1:17" s="2" customFormat="1" ht="29.25" customHeight="1">
      <c r="A119" s="106"/>
      <c r="B119" s="99" t="s">
        <v>111</v>
      </c>
      <c r="C119" s="19" t="s">
        <v>94</v>
      </c>
      <c r="D119" s="57">
        <v>200</v>
      </c>
      <c r="E119" s="57">
        <v>0.18</v>
      </c>
      <c r="F119" s="57">
        <v>0.06</v>
      </c>
      <c r="G119" s="57">
        <v>20.14</v>
      </c>
      <c r="H119" s="57">
        <f>(9*F119)+4*(G119+E119)</f>
        <v>81.820000000000007</v>
      </c>
      <c r="I119" s="57">
        <v>0</v>
      </c>
      <c r="J119" s="57">
        <v>0.1</v>
      </c>
      <c r="K119" s="57">
        <v>0</v>
      </c>
      <c r="L119" s="57">
        <v>0</v>
      </c>
      <c r="M119" s="57">
        <v>5.25</v>
      </c>
      <c r="N119" s="57">
        <v>4.4000000000000004</v>
      </c>
      <c r="O119" s="57">
        <v>8.24</v>
      </c>
      <c r="P119" s="38">
        <v>0.86</v>
      </c>
    </row>
    <row r="120" spans="1:17" s="2" customFormat="1" ht="15" customHeight="1">
      <c r="A120" s="106"/>
      <c r="B120" s="101"/>
      <c r="C120" s="21" t="s">
        <v>28</v>
      </c>
      <c r="D120" s="14">
        <v>20</v>
      </c>
      <c r="E120" s="14">
        <v>1.52</v>
      </c>
      <c r="F120" s="14">
        <v>0.16</v>
      </c>
      <c r="G120" s="14">
        <v>10.029999999999999</v>
      </c>
      <c r="H120" s="14">
        <v>47.64</v>
      </c>
      <c r="I120" s="14">
        <v>5.1999999999999998E-2</v>
      </c>
      <c r="J120" s="14">
        <v>0.4</v>
      </c>
      <c r="K120" s="14">
        <v>0</v>
      </c>
      <c r="L120" s="14">
        <v>0</v>
      </c>
      <c r="M120" s="14">
        <v>5.8</v>
      </c>
      <c r="N120" s="14">
        <v>9.6</v>
      </c>
      <c r="O120" s="14">
        <v>36.799999999999997</v>
      </c>
      <c r="P120" s="42">
        <v>0.44</v>
      </c>
    </row>
    <row r="121" spans="1:17" s="2" customFormat="1" ht="15" customHeight="1">
      <c r="A121" s="106"/>
      <c r="B121" s="101"/>
      <c r="C121" s="19" t="s">
        <v>30</v>
      </c>
      <c r="D121" s="57">
        <v>20</v>
      </c>
      <c r="E121" s="57">
        <v>1.32</v>
      </c>
      <c r="F121" s="57">
        <v>0.24</v>
      </c>
      <c r="G121" s="57">
        <v>8.36</v>
      </c>
      <c r="H121" s="57">
        <v>40.880000000000003</v>
      </c>
      <c r="I121" s="57">
        <v>0.03</v>
      </c>
      <c r="J121" s="57">
        <v>0</v>
      </c>
      <c r="K121" s="57">
        <v>0</v>
      </c>
      <c r="L121" s="57">
        <v>0</v>
      </c>
      <c r="M121" s="57">
        <v>5.08</v>
      </c>
      <c r="N121" s="57">
        <v>4.96</v>
      </c>
      <c r="O121" s="57">
        <v>40</v>
      </c>
      <c r="P121" s="38">
        <v>0.4</v>
      </c>
    </row>
    <row r="122" spans="1:17" s="2" customFormat="1" ht="15" customHeight="1" thickBot="1">
      <c r="A122" s="106"/>
      <c r="B122" s="127"/>
      <c r="C122" s="131"/>
      <c r="D122" s="132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46"/>
      <c r="Q122" s="147"/>
    </row>
    <row r="123" spans="1:17" s="2" customFormat="1" ht="15" customHeight="1" thickBot="1">
      <c r="A123" s="92"/>
      <c r="B123" s="156" t="s">
        <v>12</v>
      </c>
      <c r="C123" s="157"/>
      <c r="D123" s="130"/>
      <c r="E123" s="17">
        <f t="shared" ref="E123:P123" si="14">SUM(E116:E122)</f>
        <v>17.920000000000002</v>
      </c>
      <c r="F123" s="17">
        <f t="shared" si="14"/>
        <v>17.05</v>
      </c>
      <c r="G123" s="17">
        <f t="shared" si="14"/>
        <v>71.98</v>
      </c>
      <c r="H123" s="17">
        <f t="shared" si="14"/>
        <v>513.04999999999995</v>
      </c>
      <c r="I123" s="115">
        <f t="shared" si="14"/>
        <v>0.19399999999999998</v>
      </c>
      <c r="J123" s="115">
        <f t="shared" si="14"/>
        <v>6.51</v>
      </c>
      <c r="K123" s="115">
        <f t="shared" si="14"/>
        <v>0.89000000000000012</v>
      </c>
      <c r="L123" s="115">
        <f t="shared" si="14"/>
        <v>3.0300000000000002</v>
      </c>
      <c r="M123" s="115">
        <f t="shared" si="14"/>
        <v>298.31</v>
      </c>
      <c r="N123" s="115">
        <f t="shared" si="14"/>
        <v>98.72</v>
      </c>
      <c r="O123" s="115">
        <f t="shared" si="14"/>
        <v>374.09000000000003</v>
      </c>
      <c r="P123" s="115">
        <f t="shared" si="14"/>
        <v>3.76</v>
      </c>
    </row>
    <row r="124" spans="1:17" ht="12.75" customHeight="1" thickBot="1">
      <c r="B124" s="43"/>
      <c r="C124" s="43"/>
      <c r="D124" s="32"/>
      <c r="E124" s="33"/>
      <c r="F124" s="33"/>
      <c r="G124" s="33"/>
      <c r="H124" s="33"/>
      <c r="I124" s="33"/>
      <c r="J124" s="51"/>
      <c r="K124" s="51"/>
      <c r="L124" s="51"/>
      <c r="M124" s="51"/>
      <c r="N124" s="51"/>
      <c r="O124" s="51"/>
      <c r="P124" s="51"/>
    </row>
    <row r="125" spans="1:17" ht="16.5" customHeight="1">
      <c r="B125" s="158" t="s">
        <v>22</v>
      </c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60"/>
    </row>
    <row r="126" spans="1:17" ht="13.5" customHeight="1"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</row>
    <row r="127" spans="1:17" ht="15.75" customHeight="1">
      <c r="B127" s="78" t="s">
        <v>97</v>
      </c>
      <c r="C127" s="43"/>
      <c r="D127" s="34"/>
      <c r="E127" s="35"/>
      <c r="F127" s="35"/>
      <c r="G127" s="35"/>
      <c r="H127" s="53"/>
      <c r="I127" s="35"/>
      <c r="J127" s="35"/>
      <c r="K127" s="35"/>
      <c r="L127" s="35"/>
      <c r="M127" s="35"/>
      <c r="N127" s="35"/>
      <c r="O127" s="35"/>
      <c r="P127" s="79"/>
      <c r="Q127" s="2"/>
    </row>
    <row r="128" spans="1:17" ht="24" customHeight="1">
      <c r="B128" s="37" t="s">
        <v>77</v>
      </c>
      <c r="C128" s="23" t="s">
        <v>59</v>
      </c>
      <c r="D128" s="57">
        <v>80</v>
      </c>
      <c r="E128" s="4">
        <v>8.59</v>
      </c>
      <c r="F128" s="4">
        <v>9.4499999999999993</v>
      </c>
      <c r="G128" s="4">
        <v>10.6</v>
      </c>
      <c r="H128" s="4">
        <f>(9*F128)+4*(G128+E128)</f>
        <v>161.81</v>
      </c>
      <c r="I128" s="57">
        <v>0.08</v>
      </c>
      <c r="J128" s="57">
        <v>0.7</v>
      </c>
      <c r="K128" s="57">
        <v>2.3E-2</v>
      </c>
      <c r="L128" s="57">
        <v>0.8</v>
      </c>
      <c r="M128" s="57">
        <v>114.3</v>
      </c>
      <c r="N128" s="57">
        <v>19.3</v>
      </c>
      <c r="O128" s="57">
        <v>172.4</v>
      </c>
      <c r="P128" s="38">
        <v>2.23</v>
      </c>
      <c r="Q128" s="2"/>
    </row>
    <row r="129" spans="1:17" ht="23.45" customHeight="1">
      <c r="B129" s="39" t="s">
        <v>75</v>
      </c>
      <c r="C129" s="19" t="s">
        <v>26</v>
      </c>
      <c r="D129" s="57" t="s">
        <v>31</v>
      </c>
      <c r="E129" s="57">
        <v>5.3</v>
      </c>
      <c r="F129" s="57">
        <v>6.2</v>
      </c>
      <c r="G129" s="57">
        <v>35.299999999999997</v>
      </c>
      <c r="H129" s="57">
        <f>(9*F129)+4*(G129+E129)</f>
        <v>218.2</v>
      </c>
      <c r="I129" s="57">
        <v>0</v>
      </c>
      <c r="J129" s="57">
        <v>0.1</v>
      </c>
      <c r="K129" s="57">
        <v>0</v>
      </c>
      <c r="L129" s="57">
        <v>0</v>
      </c>
      <c r="M129" s="57">
        <v>60.95</v>
      </c>
      <c r="N129" s="57">
        <v>4.4000000000000004</v>
      </c>
      <c r="O129" s="57">
        <v>8.24</v>
      </c>
      <c r="P129" s="38">
        <v>0.86</v>
      </c>
      <c r="Q129" s="2"/>
    </row>
    <row r="130" spans="1:17" ht="15.75" customHeight="1">
      <c r="B130" s="39" t="s">
        <v>108</v>
      </c>
      <c r="C130" s="19" t="s">
        <v>35</v>
      </c>
      <c r="D130" s="57">
        <v>15</v>
      </c>
      <c r="E130" s="57">
        <v>0.14000000000000001</v>
      </c>
      <c r="F130" s="57">
        <v>0.02</v>
      </c>
      <c r="G130" s="57">
        <v>0.48</v>
      </c>
      <c r="H130" s="57">
        <v>2.66</v>
      </c>
      <c r="I130" s="57">
        <v>0.01</v>
      </c>
      <c r="J130" s="57">
        <v>3.75</v>
      </c>
      <c r="K130" s="57">
        <v>0.15</v>
      </c>
      <c r="L130" s="57">
        <v>0</v>
      </c>
      <c r="M130" s="57">
        <v>2.1</v>
      </c>
      <c r="N130" s="57">
        <v>3</v>
      </c>
      <c r="O130" s="57">
        <v>3.9</v>
      </c>
      <c r="P130" s="38">
        <v>0.15</v>
      </c>
      <c r="Q130" s="2"/>
    </row>
    <row r="131" spans="1:17" ht="15.75" customHeight="1">
      <c r="A131" s="102"/>
      <c r="B131" s="71" t="s">
        <v>76</v>
      </c>
      <c r="C131" s="19" t="s">
        <v>33</v>
      </c>
      <c r="D131" s="57" t="s">
        <v>46</v>
      </c>
      <c r="E131" s="57">
        <v>7.0000000000000007E-2</v>
      </c>
      <c r="F131" s="57">
        <v>0</v>
      </c>
      <c r="G131" s="57">
        <v>16.89</v>
      </c>
      <c r="H131" s="57">
        <v>67.84</v>
      </c>
      <c r="I131" s="57">
        <v>2.8000000000000001E-2</v>
      </c>
      <c r="J131" s="57">
        <v>4</v>
      </c>
      <c r="K131" s="57">
        <v>0</v>
      </c>
      <c r="L131" s="57">
        <v>0</v>
      </c>
      <c r="M131" s="57">
        <v>8.0500000000000007</v>
      </c>
      <c r="N131" s="57">
        <v>5.24</v>
      </c>
      <c r="O131" s="57">
        <v>9.7799999999999994</v>
      </c>
      <c r="P131" s="38">
        <v>0.19</v>
      </c>
      <c r="Q131" s="2"/>
    </row>
    <row r="132" spans="1:17" ht="15.75" customHeight="1">
      <c r="A132" s="102"/>
      <c r="B132" s="96"/>
      <c r="C132" s="19" t="s">
        <v>28</v>
      </c>
      <c r="D132" s="57">
        <v>20</v>
      </c>
      <c r="E132" s="57">
        <v>1.52</v>
      </c>
      <c r="F132" s="57">
        <v>0.16</v>
      </c>
      <c r="G132" s="57">
        <v>10.029999999999999</v>
      </c>
      <c r="H132" s="57">
        <v>47.64</v>
      </c>
      <c r="I132" s="57">
        <v>5.1999999999999998E-2</v>
      </c>
      <c r="J132" s="57">
        <v>0.4</v>
      </c>
      <c r="K132" s="57">
        <v>0</v>
      </c>
      <c r="L132" s="57">
        <v>0</v>
      </c>
      <c r="M132" s="57">
        <v>5.8</v>
      </c>
      <c r="N132" s="57">
        <v>9.6</v>
      </c>
      <c r="O132" s="57">
        <v>36.799999999999997</v>
      </c>
      <c r="P132" s="38">
        <v>0.44</v>
      </c>
      <c r="Q132" s="2"/>
    </row>
    <row r="133" spans="1:17" ht="15.75" customHeight="1">
      <c r="A133" s="102"/>
      <c r="B133" s="96"/>
      <c r="C133" s="19" t="s">
        <v>30</v>
      </c>
      <c r="D133" s="57">
        <v>20</v>
      </c>
      <c r="E133" s="14">
        <v>1.32</v>
      </c>
      <c r="F133" s="14">
        <v>0.24</v>
      </c>
      <c r="G133" s="14">
        <v>8.36</v>
      </c>
      <c r="H133" s="14">
        <v>40.880000000000003</v>
      </c>
      <c r="I133" s="14">
        <v>0.03</v>
      </c>
      <c r="J133" s="14">
        <v>0</v>
      </c>
      <c r="K133" s="14">
        <v>0</v>
      </c>
      <c r="L133" s="14">
        <v>0</v>
      </c>
      <c r="M133" s="14">
        <v>5.08</v>
      </c>
      <c r="N133" s="14">
        <v>4.96</v>
      </c>
      <c r="O133" s="14">
        <v>40</v>
      </c>
      <c r="P133" s="42">
        <v>0.4</v>
      </c>
      <c r="Q133" s="2"/>
    </row>
    <row r="134" spans="1:17" ht="15.75" customHeight="1" thickBot="1">
      <c r="A134" s="102"/>
      <c r="B134" s="120"/>
      <c r="C134" s="21"/>
      <c r="D134" s="14"/>
      <c r="E134" s="114"/>
      <c r="F134" s="114"/>
      <c r="G134" s="114"/>
      <c r="H134" s="116"/>
      <c r="I134" s="114"/>
      <c r="J134" s="114"/>
      <c r="K134" s="114"/>
      <c r="L134" s="114"/>
      <c r="M134" s="114"/>
      <c r="N134" s="114"/>
      <c r="O134" s="114"/>
      <c r="P134" s="146"/>
      <c r="Q134" s="147"/>
    </row>
    <row r="135" spans="1:17" ht="15.75" customHeight="1" thickBot="1">
      <c r="B135" s="156" t="s">
        <v>12</v>
      </c>
      <c r="C135" s="157"/>
      <c r="D135" s="130"/>
      <c r="E135" s="17">
        <f>SUM(E128:E134)</f>
        <v>16.940000000000001</v>
      </c>
      <c r="F135" s="17">
        <f t="shared" ref="F135:P135" si="15">SUM(F128:F134)</f>
        <v>16.069999999999997</v>
      </c>
      <c r="G135" s="17">
        <f t="shared" si="15"/>
        <v>81.66</v>
      </c>
      <c r="H135" s="17">
        <f t="shared" si="15"/>
        <v>539.03</v>
      </c>
      <c r="I135" s="18">
        <f t="shared" si="15"/>
        <v>0.19999999999999998</v>
      </c>
      <c r="J135" s="18">
        <f t="shared" si="15"/>
        <v>8.9500000000000011</v>
      </c>
      <c r="K135" s="18">
        <f t="shared" si="15"/>
        <v>0.17299999999999999</v>
      </c>
      <c r="L135" s="18">
        <f t="shared" si="15"/>
        <v>0.8</v>
      </c>
      <c r="M135" s="18">
        <f t="shared" si="15"/>
        <v>196.28000000000003</v>
      </c>
      <c r="N135" s="18">
        <f t="shared" si="15"/>
        <v>46.500000000000007</v>
      </c>
      <c r="O135" s="18">
        <f t="shared" si="15"/>
        <v>271.12</v>
      </c>
      <c r="P135" s="18">
        <f t="shared" si="15"/>
        <v>4.2699999999999996</v>
      </c>
      <c r="Q135" s="2"/>
    </row>
    <row r="136" spans="1:17" ht="25.5" customHeight="1">
      <c r="B136" s="63"/>
      <c r="C136" s="83"/>
      <c r="D136" s="3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</row>
    <row r="137" spans="1:17" ht="9" customHeight="1">
      <c r="B137" s="63"/>
      <c r="C137" s="83"/>
      <c r="D137" s="3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</row>
    <row r="138" spans="1:17" ht="9" customHeight="1" thickBot="1">
      <c r="B138" s="63"/>
      <c r="C138" s="83"/>
      <c r="D138" s="3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</row>
    <row r="139" spans="1:17" ht="15.75" customHeight="1">
      <c r="B139" s="169" t="s">
        <v>23</v>
      </c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8"/>
    </row>
    <row r="140" spans="1:17" ht="13.5" customHeight="1">
      <c r="B140" s="162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4"/>
    </row>
    <row r="141" spans="1:17" ht="15.6" customHeight="1">
      <c r="B141" s="78" t="s">
        <v>97</v>
      </c>
      <c r="C141" s="43"/>
      <c r="D141" s="34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79"/>
    </row>
    <row r="142" spans="1:17" ht="12.75" customHeight="1">
      <c r="A142" s="102"/>
      <c r="B142" s="109" t="s">
        <v>74</v>
      </c>
      <c r="C142" s="29" t="s">
        <v>56</v>
      </c>
      <c r="D142" s="57">
        <v>150</v>
      </c>
      <c r="E142" s="57">
        <v>10.28</v>
      </c>
      <c r="F142" s="57">
        <v>14.74</v>
      </c>
      <c r="G142" s="57">
        <v>10.94</v>
      </c>
      <c r="H142" s="57">
        <f>(9*F142)+4*(G142+E142)</f>
        <v>217.54</v>
      </c>
      <c r="I142" s="57">
        <v>0.09</v>
      </c>
      <c r="J142" s="57">
        <v>0.8</v>
      </c>
      <c r="K142" s="57">
        <v>2.5000000000000001E-2</v>
      </c>
      <c r="L142" s="57">
        <v>0.82</v>
      </c>
      <c r="M142" s="57">
        <v>14.9</v>
      </c>
      <c r="N142" s="57">
        <v>19.600000000000001</v>
      </c>
      <c r="O142" s="3">
        <v>143.4</v>
      </c>
      <c r="P142" s="38">
        <v>2.2320000000000002</v>
      </c>
    </row>
    <row r="143" spans="1:17" ht="17.25" customHeight="1">
      <c r="A143" s="102"/>
      <c r="B143" s="96"/>
      <c r="C143" s="19" t="s">
        <v>44</v>
      </c>
      <c r="D143" s="57">
        <v>25</v>
      </c>
      <c r="E143" s="57">
        <v>0.21</v>
      </c>
      <c r="F143" s="57">
        <v>0.1</v>
      </c>
      <c r="G143" s="57">
        <v>1.7</v>
      </c>
      <c r="H143" s="8">
        <f>(9*F143)+4*(G143+E143)</f>
        <v>8.5399999999999991</v>
      </c>
      <c r="I143" s="57">
        <v>0.02</v>
      </c>
      <c r="J143" s="57">
        <v>2</v>
      </c>
      <c r="K143" s="57">
        <v>0</v>
      </c>
      <c r="L143" s="57">
        <v>0.06</v>
      </c>
      <c r="M143" s="57">
        <v>29.9</v>
      </c>
      <c r="N143" s="57">
        <v>4.2</v>
      </c>
      <c r="O143" s="57">
        <v>10.6</v>
      </c>
      <c r="P143" s="38">
        <v>0.14000000000000001</v>
      </c>
    </row>
    <row r="144" spans="1:17" ht="19.5" customHeight="1">
      <c r="A144" s="102"/>
      <c r="B144" s="110" t="s">
        <v>112</v>
      </c>
      <c r="C144" s="84" t="s">
        <v>103</v>
      </c>
      <c r="D144" s="57">
        <v>200</v>
      </c>
      <c r="E144" s="7">
        <v>6.5</v>
      </c>
      <c r="F144" s="4">
        <v>3.9</v>
      </c>
      <c r="G144" s="4">
        <v>27.5</v>
      </c>
      <c r="H144" s="4">
        <v>179.64</v>
      </c>
      <c r="I144" s="57">
        <v>0.06</v>
      </c>
      <c r="J144" s="57">
        <v>0.03</v>
      </c>
      <c r="K144" s="57">
        <v>0.01</v>
      </c>
      <c r="L144" s="57">
        <v>1.95</v>
      </c>
      <c r="M144" s="57">
        <v>180</v>
      </c>
      <c r="N144" s="57">
        <v>21</v>
      </c>
      <c r="O144" s="57">
        <v>135</v>
      </c>
      <c r="P144" s="38">
        <v>0.09</v>
      </c>
    </row>
    <row r="145" spans="1:17" ht="15.75" customHeight="1">
      <c r="A145" s="102"/>
      <c r="B145" s="96"/>
      <c r="C145" s="84" t="s">
        <v>28</v>
      </c>
      <c r="D145" s="87">
        <v>20</v>
      </c>
      <c r="E145" s="57">
        <v>1.52</v>
      </c>
      <c r="F145" s="57">
        <v>0.16</v>
      </c>
      <c r="G145" s="57">
        <v>10.029999999999999</v>
      </c>
      <c r="H145" s="57">
        <v>47.64</v>
      </c>
      <c r="I145" s="57">
        <v>5.1999999999999998E-2</v>
      </c>
      <c r="J145" s="57">
        <v>0.4</v>
      </c>
      <c r="K145" s="57">
        <v>0</v>
      </c>
      <c r="L145" s="57">
        <v>0</v>
      </c>
      <c r="M145" s="57">
        <v>5.8</v>
      </c>
      <c r="N145" s="57">
        <v>9.6</v>
      </c>
      <c r="O145" s="57">
        <v>36.799999999999997</v>
      </c>
      <c r="P145" s="38">
        <v>0.44</v>
      </c>
    </row>
    <row r="146" spans="1:17" ht="25.5" customHeight="1" thickBot="1">
      <c r="B146" s="133" t="s">
        <v>71</v>
      </c>
      <c r="C146" s="21" t="s">
        <v>55</v>
      </c>
      <c r="D146" s="14">
        <v>10</v>
      </c>
      <c r="E146" s="14">
        <v>1.2</v>
      </c>
      <c r="F146" s="14">
        <v>0.2</v>
      </c>
      <c r="G146" s="14">
        <v>14.6</v>
      </c>
      <c r="H146" s="14">
        <v>63.2</v>
      </c>
      <c r="I146" s="14">
        <v>3.5999999999999997E-2</v>
      </c>
      <c r="J146" s="14">
        <v>3.5999999999999997E-2</v>
      </c>
      <c r="K146" s="14">
        <v>1.2E-2</v>
      </c>
      <c r="L146" s="14">
        <v>19.2</v>
      </c>
      <c r="M146" s="14">
        <v>19.2</v>
      </c>
      <c r="N146" s="14">
        <v>10.799999999999999</v>
      </c>
      <c r="O146" s="14">
        <v>13.2</v>
      </c>
      <c r="P146" s="42">
        <v>0.72</v>
      </c>
    </row>
    <row r="147" spans="1:17" ht="12.75" customHeight="1" thickBot="1">
      <c r="B147" s="156" t="s">
        <v>12</v>
      </c>
      <c r="C147" s="157"/>
      <c r="D147" s="130"/>
      <c r="E147" s="17">
        <f t="shared" ref="E147:P147" si="16">SUM(E142:E146)</f>
        <v>19.71</v>
      </c>
      <c r="F147" s="17">
        <f t="shared" si="16"/>
        <v>19.099999999999998</v>
      </c>
      <c r="G147" s="17">
        <f t="shared" si="16"/>
        <v>64.77</v>
      </c>
      <c r="H147" s="17">
        <f t="shared" si="16"/>
        <v>516.55999999999995</v>
      </c>
      <c r="I147" s="115">
        <f t="shared" si="16"/>
        <v>0.25799999999999995</v>
      </c>
      <c r="J147" s="115">
        <f t="shared" si="16"/>
        <v>3.2659999999999996</v>
      </c>
      <c r="K147" s="115">
        <f t="shared" si="16"/>
        <v>4.7E-2</v>
      </c>
      <c r="L147" s="115">
        <f t="shared" si="16"/>
        <v>22.03</v>
      </c>
      <c r="M147" s="115">
        <f t="shared" si="16"/>
        <v>249.8</v>
      </c>
      <c r="N147" s="115">
        <f t="shared" si="16"/>
        <v>65.2</v>
      </c>
      <c r="O147" s="115">
        <f t="shared" si="16"/>
        <v>339</v>
      </c>
      <c r="P147" s="115">
        <f t="shared" si="16"/>
        <v>3.6219999999999999</v>
      </c>
    </row>
    <row r="148" spans="1:17" ht="12.75" customHeight="1">
      <c r="B148" s="49"/>
      <c r="C148" s="49"/>
      <c r="D148" s="34"/>
      <c r="E148" s="35"/>
      <c r="F148" s="48"/>
      <c r="G148" s="48"/>
      <c r="H148" s="48"/>
      <c r="I148" s="35"/>
      <c r="J148" s="48"/>
      <c r="K148" s="48"/>
      <c r="L148" s="35"/>
      <c r="M148" s="35"/>
      <c r="N148" s="48"/>
      <c r="O148" s="48"/>
      <c r="P148" s="48"/>
    </row>
    <row r="149" spans="1:17" ht="13.9" customHeight="1">
      <c r="A149" s="92"/>
      <c r="B149" s="63"/>
      <c r="C149" s="83"/>
      <c r="D149" s="3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36"/>
    </row>
    <row r="150" spans="1:17" ht="13.9" customHeight="1">
      <c r="A150" s="92"/>
      <c r="B150" s="63"/>
      <c r="C150" s="83"/>
      <c r="D150" s="3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</row>
    <row r="151" spans="1:17" ht="13.9" customHeight="1">
      <c r="A151" s="92"/>
      <c r="B151" s="63"/>
      <c r="C151" s="83"/>
      <c r="D151" s="3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</row>
    <row r="152" spans="1:17" s="2" customFormat="1" ht="23.25" customHeight="1">
      <c r="A152" s="92"/>
      <c r="B152" s="174" t="s">
        <v>24</v>
      </c>
      <c r="C152" s="174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5"/>
    </row>
    <row r="153" spans="1:17" ht="18" customHeight="1">
      <c r="B153" s="93" t="s">
        <v>97</v>
      </c>
      <c r="C153" s="94"/>
      <c r="D153" s="12"/>
      <c r="E153" s="12">
        <f t="shared" ref="E153:P153" si="17">+(E89+E99+E111+E123+E135+E147)/6</f>
        <v>18.320000000000004</v>
      </c>
      <c r="F153" s="12">
        <f t="shared" si="17"/>
        <v>17.361666666666665</v>
      </c>
      <c r="G153" s="12">
        <f t="shared" si="17"/>
        <v>75.331666666666663</v>
      </c>
      <c r="H153" s="12">
        <f t="shared" si="17"/>
        <v>532.30866666666657</v>
      </c>
      <c r="I153" s="12">
        <f t="shared" si="17"/>
        <v>0.25783333333333336</v>
      </c>
      <c r="J153" s="12">
        <f t="shared" si="17"/>
        <v>4.6043333333333329</v>
      </c>
      <c r="K153" s="12">
        <f t="shared" si="17"/>
        <v>0.23650000000000002</v>
      </c>
      <c r="L153" s="12">
        <f t="shared" si="17"/>
        <v>7.5966666666666676</v>
      </c>
      <c r="M153" s="12">
        <f t="shared" si="17"/>
        <v>252.27833333333331</v>
      </c>
      <c r="N153" s="12">
        <f t="shared" si="17"/>
        <v>95.300000000000011</v>
      </c>
      <c r="O153" s="12">
        <f t="shared" si="17"/>
        <v>342.41499999999996</v>
      </c>
      <c r="P153" s="12">
        <f t="shared" si="17"/>
        <v>4.4739999999999993</v>
      </c>
    </row>
    <row r="154" spans="1:17" ht="15.6" customHeight="1">
      <c r="B154" s="197" t="s">
        <v>25</v>
      </c>
      <c r="C154" s="198"/>
      <c r="D154" s="198"/>
      <c r="E154" s="198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9"/>
    </row>
    <row r="155" spans="1:17" ht="21.6" customHeight="1">
      <c r="B155" s="93" t="s">
        <v>97</v>
      </c>
      <c r="C155" s="94"/>
      <c r="D155" s="12"/>
      <c r="E155" s="12">
        <f>+E153/18.3*100</f>
        <v>100.10928961748635</v>
      </c>
      <c r="F155" s="12">
        <f>+F153/17.8*100</f>
        <v>97.537453183520583</v>
      </c>
      <c r="G155" s="12">
        <f>+G153/75.4*100</f>
        <v>99.909372236958433</v>
      </c>
      <c r="H155" s="12">
        <f>+H153*100/525.4</f>
        <v>101.3149346529628</v>
      </c>
      <c r="I155" s="12">
        <v>99.66</v>
      </c>
      <c r="J155" s="12">
        <v>100.03</v>
      </c>
      <c r="K155" s="12">
        <v>100.2</v>
      </c>
      <c r="L155" s="12">
        <v>100.06</v>
      </c>
      <c r="M155" s="12">
        <v>99.99</v>
      </c>
      <c r="N155" s="12">
        <v>100.24</v>
      </c>
      <c r="O155" s="12">
        <v>100.23</v>
      </c>
      <c r="P155" s="12">
        <v>99.89</v>
      </c>
    </row>
    <row r="156" spans="1:17" ht="16.149999999999999" customHeight="1">
      <c r="A156" s="92"/>
      <c r="B156" s="173" t="s">
        <v>113</v>
      </c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5"/>
    </row>
    <row r="157" spans="1:17">
      <c r="A157" s="92"/>
      <c r="B157" s="93" t="s">
        <v>97</v>
      </c>
      <c r="C157" s="94"/>
      <c r="D157" s="12"/>
      <c r="E157" s="12">
        <f>+(E75+E153)/2</f>
        <v>18.227500000000003</v>
      </c>
      <c r="F157" s="12">
        <f t="shared" ref="F157:P157" si="18">+(F75+F153)/2</f>
        <v>17.544166666666662</v>
      </c>
      <c r="G157" s="12">
        <f t="shared" si="18"/>
        <v>73.277500000000003</v>
      </c>
      <c r="H157" s="12">
        <f t="shared" si="18"/>
        <v>524.8028333333333</v>
      </c>
      <c r="I157" s="12">
        <f t="shared" si="18"/>
        <v>0.26050000000000001</v>
      </c>
      <c r="J157" s="12">
        <f t="shared" si="18"/>
        <v>4.6438333333333333</v>
      </c>
      <c r="K157" s="12">
        <f t="shared" si="18"/>
        <v>6.9271666666666674</v>
      </c>
      <c r="L157" s="12">
        <f t="shared" si="18"/>
        <v>6.1491666666666678</v>
      </c>
      <c r="M157" s="12">
        <f t="shared" si="18"/>
        <v>231.21666666666664</v>
      </c>
      <c r="N157" s="12">
        <f t="shared" si="18"/>
        <v>78.060833333333335</v>
      </c>
      <c r="O157" s="12">
        <f t="shared" si="18"/>
        <v>322.62583333333328</v>
      </c>
      <c r="P157" s="12">
        <f t="shared" si="18"/>
        <v>4.2953333333333328</v>
      </c>
    </row>
    <row r="158" spans="1:17">
      <c r="B158" s="197" t="s">
        <v>114</v>
      </c>
      <c r="C158" s="198"/>
      <c r="D158" s="198"/>
      <c r="E158" s="198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9"/>
    </row>
    <row r="159" spans="1:17">
      <c r="B159" s="93" t="s">
        <v>97</v>
      </c>
      <c r="C159" s="94"/>
      <c r="D159" s="12"/>
      <c r="E159" s="12">
        <f>+E157/18.3*100</f>
        <v>99.603825136612031</v>
      </c>
      <c r="F159" s="12">
        <f>+F157/17.1*100</f>
        <v>102.59746588693955</v>
      </c>
      <c r="G159" s="12">
        <f>+G157/73.4*100</f>
        <v>99.833106267029976</v>
      </c>
      <c r="H159" s="12">
        <f>+H157*100/525.4</f>
        <v>99.886340565918033</v>
      </c>
      <c r="I159" s="12">
        <v>99.66</v>
      </c>
      <c r="J159" s="12">
        <v>100.05</v>
      </c>
      <c r="K159" s="12">
        <v>100.1</v>
      </c>
      <c r="L159" s="12">
        <v>100.06</v>
      </c>
      <c r="M159" s="12">
        <v>98.99</v>
      </c>
      <c r="N159" s="12">
        <v>100.14</v>
      </c>
      <c r="O159" s="12">
        <v>100.13</v>
      </c>
      <c r="P159" s="12">
        <v>99.89</v>
      </c>
    </row>
    <row r="160" spans="1:17" s="2" customFormat="1">
      <c r="A160" s="92"/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6"/>
    </row>
  </sheetData>
  <mergeCells count="47">
    <mergeCell ref="B160:P160"/>
    <mergeCell ref="B158:P158"/>
    <mergeCell ref="B152:P152"/>
    <mergeCell ref="B154:P154"/>
    <mergeCell ref="B156:P156"/>
    <mergeCell ref="B62:P62"/>
    <mergeCell ref="B139:P139"/>
    <mergeCell ref="B140:P140"/>
    <mergeCell ref="B102:P102"/>
    <mergeCell ref="B103:P103"/>
    <mergeCell ref="B91:P91"/>
    <mergeCell ref="B92:P92"/>
    <mergeCell ref="B123:C123"/>
    <mergeCell ref="B135:C135"/>
    <mergeCell ref="B17:P17"/>
    <mergeCell ref="B18:P18"/>
    <mergeCell ref="H3:H4"/>
    <mergeCell ref="I3:L3"/>
    <mergeCell ref="M3:P3"/>
    <mergeCell ref="B5:P5"/>
    <mergeCell ref="B6:P6"/>
    <mergeCell ref="B3:B4"/>
    <mergeCell ref="C3:C4"/>
    <mergeCell ref="D3:D4"/>
    <mergeCell ref="E3:G3"/>
    <mergeCell ref="B15:C15"/>
    <mergeCell ref="B25:C25"/>
    <mergeCell ref="B70:C70"/>
    <mergeCell ref="B89:C89"/>
    <mergeCell ref="B99:C99"/>
    <mergeCell ref="B111:C111"/>
    <mergeCell ref="B39:P39"/>
    <mergeCell ref="B49:P49"/>
    <mergeCell ref="B50:P50"/>
    <mergeCell ref="B38:P38"/>
    <mergeCell ref="B27:P27"/>
    <mergeCell ref="B28:P28"/>
    <mergeCell ref="B76:P76"/>
    <mergeCell ref="B80:P80"/>
    <mergeCell ref="B81:P81"/>
    <mergeCell ref="B74:P74"/>
    <mergeCell ref="B61:P61"/>
    <mergeCell ref="B147:C147"/>
    <mergeCell ref="B125:P125"/>
    <mergeCell ref="B126:P126"/>
    <mergeCell ref="B113:P113"/>
    <mergeCell ref="B114:P114"/>
  </mergeCells>
  <phoneticPr fontId="14" type="noConversion"/>
  <printOptions horizontalCentered="1"/>
  <pageMargins left="0.19685039370078741" right="0.19685039370078741" top="0.59055118110236227" bottom="0" header="0" footer="0"/>
  <pageSetup paperSize="9" scale="92" fitToHeight="40" orientation="landscape" r:id="rId1"/>
  <headerFooter>
    <oddHeader>&amp;C&amp;"Times New Roman,обычный"Примерный двенадцатидневный цикличный  рацион питания учащихся общеобразовательных учреждений г. Северодвинска с 7 до 11 лет (завтрак)</oddHeader>
    <oddFooter>&amp;C&amp;P</oddFooter>
  </headerFooter>
  <rowBreaks count="5" manualBreakCount="5">
    <brk id="25" max="15" man="1"/>
    <brk id="48" max="15" man="1"/>
    <brk id="78" max="15" man="1"/>
    <brk id="100" max="15" man="1"/>
    <brk id="12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</vt:lpstr>
      <vt:lpstr>2 вариант 7-11</vt:lpstr>
      <vt:lpstr>'2 вариант 7-11'!Область_печати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2015-03-30T10:48:33Z</cp:lastPrinted>
  <dcterms:created xsi:type="dcterms:W3CDTF">2006-09-28T05:33:49Z</dcterms:created>
  <dcterms:modified xsi:type="dcterms:W3CDTF">2020-09-11T11:33:00Z</dcterms:modified>
</cp:coreProperties>
</file>